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Výrobce KONE Indu..." sheetId="2" r:id="rId2"/>
    <sheet name="SO 02 - Výrobce KONE a.s...." sheetId="3" r:id="rId3"/>
    <sheet name="SO 03 - Výrobce OTIS a.s...." sheetId="4" r:id="rId4"/>
    <sheet name="SO 04 - Výrobce SCHINDLER..." sheetId="5" r:id="rId5"/>
    <sheet name="SO 05 - Výrobce SCHMITT+S..." sheetId="6" r:id="rId6"/>
    <sheet name="SO 06 - Výrobce TRAMONTÁŽ..." sheetId="7" r:id="rId7"/>
    <sheet name="SO 07 - Výrobce TRANSPORT..." sheetId="8" r:id="rId8"/>
    <sheet name="SO 08 - Výrobce Výtahy VE..." sheetId="9" r:id="rId9"/>
    <sheet name="SO 09 - Výrobce VOTO PLZE..." sheetId="10" r:id="rId10"/>
    <sheet name="SO 10 - Výrobce Výtahy PL..." sheetId="11" r:id="rId11"/>
    <sheet name="SO 11 - Výrobce ALTECH - ..." sheetId="12" r:id="rId12"/>
    <sheet name="SO 12 - Výrobce ITS Praha..." sheetId="13" r:id="rId13"/>
    <sheet name="SO 13 - Výrobce D.S.D.MET..." sheetId="14" r:id="rId14"/>
    <sheet name="SO 14 - Práce" sheetId="15" r:id="rId15"/>
  </sheets>
  <definedNames>
    <definedName name="_xlnm.Print_Area" localSheetId="0">'Rekapitulace stavby'!$D$4:$AO$76,'Rekapitulace stavby'!$C$82:$AQ$109</definedName>
    <definedName name="_xlnm.Print_Titles" localSheetId="0">'Rekapitulace stavby'!$92:$92</definedName>
    <definedName name="_xlnm._FilterDatabase" localSheetId="1" hidden="1">'SO 01 - Výrobce KONE Indu...'!$C$115:$K$122</definedName>
    <definedName name="_xlnm.Print_Area" localSheetId="1">'SO 01 - Výrobce KONE Indu...'!$C$4:$J$76,'SO 01 - Výrobce KONE Indu...'!$C$82:$J$97,'SO 01 - Výrobce KONE Indu...'!$C$103:$J$122</definedName>
    <definedName name="_xlnm.Print_Titles" localSheetId="1">'SO 01 - Výrobce KONE Indu...'!$115:$115</definedName>
    <definedName name="_xlnm._FilterDatabase" localSheetId="2" hidden="1">'SO 02 - Výrobce KONE a.s....'!$C$115:$K$122</definedName>
    <definedName name="_xlnm.Print_Area" localSheetId="2">'SO 02 - Výrobce KONE a.s....'!$C$4:$J$76,'SO 02 - Výrobce KONE a.s....'!$C$82:$J$97,'SO 02 - Výrobce KONE a.s....'!$C$103:$J$122</definedName>
    <definedName name="_xlnm.Print_Titles" localSheetId="2">'SO 02 - Výrobce KONE a.s....'!$115:$115</definedName>
    <definedName name="_xlnm._FilterDatabase" localSheetId="3" hidden="1">'SO 03 - Výrobce OTIS a.s....'!$C$115:$K$122</definedName>
    <definedName name="_xlnm.Print_Area" localSheetId="3">'SO 03 - Výrobce OTIS a.s....'!$C$4:$J$76,'SO 03 - Výrobce OTIS a.s....'!$C$82:$J$97,'SO 03 - Výrobce OTIS a.s....'!$C$103:$J$122</definedName>
    <definedName name="_xlnm.Print_Titles" localSheetId="3">'SO 03 - Výrobce OTIS a.s....'!$115:$115</definedName>
    <definedName name="_xlnm._FilterDatabase" localSheetId="4" hidden="1">'SO 04 - Výrobce SCHINDLER...'!$C$115:$K$134</definedName>
    <definedName name="_xlnm.Print_Area" localSheetId="4">'SO 04 - Výrobce SCHINDLER...'!$C$4:$J$76,'SO 04 - Výrobce SCHINDLER...'!$C$82:$J$97,'SO 04 - Výrobce SCHINDLER...'!$C$103:$J$134</definedName>
    <definedName name="_xlnm.Print_Titles" localSheetId="4">'SO 04 - Výrobce SCHINDLER...'!$115:$115</definedName>
    <definedName name="_xlnm._FilterDatabase" localSheetId="5" hidden="1">'SO 05 - Výrobce SCHMITT+S...'!$C$115:$K$122</definedName>
    <definedName name="_xlnm.Print_Area" localSheetId="5">'SO 05 - Výrobce SCHMITT+S...'!$C$4:$J$76,'SO 05 - Výrobce SCHMITT+S...'!$C$82:$J$97,'SO 05 - Výrobce SCHMITT+S...'!$C$103:$J$122</definedName>
    <definedName name="_xlnm.Print_Titles" localSheetId="5">'SO 05 - Výrobce SCHMITT+S...'!$115:$115</definedName>
    <definedName name="_xlnm._FilterDatabase" localSheetId="6" hidden="1">'SO 06 - Výrobce TRAMONTÁŽ...'!$C$115:$K$128</definedName>
    <definedName name="_xlnm.Print_Area" localSheetId="6">'SO 06 - Výrobce TRAMONTÁŽ...'!$C$4:$J$76,'SO 06 - Výrobce TRAMONTÁŽ...'!$C$82:$J$97,'SO 06 - Výrobce TRAMONTÁŽ...'!$C$103:$J$128</definedName>
    <definedName name="_xlnm.Print_Titles" localSheetId="6">'SO 06 - Výrobce TRAMONTÁŽ...'!$115:$115</definedName>
    <definedName name="_xlnm._FilterDatabase" localSheetId="7" hidden="1">'SO 07 - Výrobce TRANSPORT...'!$C$115:$K$122</definedName>
    <definedName name="_xlnm.Print_Area" localSheetId="7">'SO 07 - Výrobce TRANSPORT...'!$C$4:$J$76,'SO 07 - Výrobce TRANSPORT...'!$C$82:$J$97,'SO 07 - Výrobce TRANSPORT...'!$C$103:$J$122</definedName>
    <definedName name="_xlnm.Print_Titles" localSheetId="7">'SO 07 - Výrobce TRANSPORT...'!$115:$115</definedName>
    <definedName name="_xlnm._FilterDatabase" localSheetId="8" hidden="1">'SO 08 - Výrobce Výtahy VE...'!$C$115:$K$122</definedName>
    <definedName name="_xlnm.Print_Area" localSheetId="8">'SO 08 - Výrobce Výtahy VE...'!$C$4:$J$76,'SO 08 - Výrobce Výtahy VE...'!$C$82:$J$97,'SO 08 - Výrobce Výtahy VE...'!$C$103:$J$122</definedName>
    <definedName name="_xlnm.Print_Titles" localSheetId="8">'SO 08 - Výrobce Výtahy VE...'!$115:$115</definedName>
    <definedName name="_xlnm._FilterDatabase" localSheetId="9" hidden="1">'SO 09 - Výrobce VOTO PLZE...'!$C$115:$K$122</definedName>
    <definedName name="_xlnm.Print_Area" localSheetId="9">'SO 09 - Výrobce VOTO PLZE...'!$C$4:$J$76,'SO 09 - Výrobce VOTO PLZE...'!$C$82:$J$97,'SO 09 - Výrobce VOTO PLZE...'!$C$103:$J$122</definedName>
    <definedName name="_xlnm.Print_Titles" localSheetId="9">'SO 09 - Výrobce VOTO PLZE...'!$115:$115</definedName>
    <definedName name="_xlnm._FilterDatabase" localSheetId="10" hidden="1">'SO 10 - Výrobce Výtahy PL...'!$C$115:$K$122</definedName>
    <definedName name="_xlnm.Print_Area" localSheetId="10">'SO 10 - Výrobce Výtahy PL...'!$C$4:$J$76,'SO 10 - Výrobce Výtahy PL...'!$C$82:$J$97,'SO 10 - Výrobce Výtahy PL...'!$C$103:$J$122</definedName>
    <definedName name="_xlnm.Print_Titles" localSheetId="10">'SO 10 - Výrobce Výtahy PL...'!$115:$115</definedName>
    <definedName name="_xlnm._FilterDatabase" localSheetId="11" hidden="1">'SO 11 - Výrobce ALTECH - ...'!$C$115:$K$122</definedName>
    <definedName name="_xlnm.Print_Area" localSheetId="11">'SO 11 - Výrobce ALTECH - ...'!$C$4:$J$76,'SO 11 - Výrobce ALTECH - ...'!$C$82:$J$97,'SO 11 - Výrobce ALTECH - ...'!$C$103:$J$122</definedName>
    <definedName name="_xlnm.Print_Titles" localSheetId="11">'SO 11 - Výrobce ALTECH - ...'!$115:$115</definedName>
    <definedName name="_xlnm._FilterDatabase" localSheetId="12" hidden="1">'SO 12 - Výrobce ITS Praha...'!$C$115:$K$122</definedName>
    <definedName name="_xlnm.Print_Area" localSheetId="12">'SO 12 - Výrobce ITS Praha...'!$C$4:$J$76,'SO 12 - Výrobce ITS Praha...'!$C$82:$J$97,'SO 12 - Výrobce ITS Praha...'!$C$103:$J$122</definedName>
    <definedName name="_xlnm.Print_Titles" localSheetId="12">'SO 12 - Výrobce ITS Praha...'!$115:$115</definedName>
    <definedName name="_xlnm._FilterDatabase" localSheetId="13" hidden="1">'SO 13 - Výrobce D.S.D.MET...'!$C$115:$K$128</definedName>
    <definedName name="_xlnm.Print_Area" localSheetId="13">'SO 13 - Výrobce D.S.D.MET...'!$C$4:$J$76,'SO 13 - Výrobce D.S.D.MET...'!$C$82:$J$97,'SO 13 - Výrobce D.S.D.MET...'!$C$103:$J$128</definedName>
    <definedName name="_xlnm.Print_Titles" localSheetId="13">'SO 13 - Výrobce D.S.D.MET...'!$115:$115</definedName>
    <definedName name="_xlnm._FilterDatabase" localSheetId="14" hidden="1">'SO 14 - Práce'!$C$115:$K$119</definedName>
    <definedName name="_xlnm.Print_Area" localSheetId="14">'SO 14 - Práce'!$C$4:$J$76,'SO 14 - Práce'!$C$82:$J$97,'SO 14 - Práce'!$C$103:$J$119</definedName>
    <definedName name="_xlnm.Print_Titles" localSheetId="14">'SO 14 - Práce'!$115:$115</definedName>
  </definedNames>
  <calcPr/>
</workbook>
</file>

<file path=xl/calcChain.xml><?xml version="1.0" encoding="utf-8"?>
<calcChain xmlns="http://schemas.openxmlformats.org/spreadsheetml/2006/main">
  <c i="15" l="1" r="J37"/>
  <c r="J36"/>
  <c i="1" r="AY108"/>
  <c i="15" r="J35"/>
  <c i="1" r="AX108"/>
  <c i="15" r="BI117"/>
  <c r="BH117"/>
  <c r="BG117"/>
  <c r="BF117"/>
  <c r="T117"/>
  <c r="T116"/>
  <c r="R117"/>
  <c r="R116"/>
  <c r="P117"/>
  <c r="P116"/>
  <c i="1" r="AU108"/>
  <c i="15" r="F110"/>
  <c r="E108"/>
  <c r="F89"/>
  <c r="E87"/>
  <c r="J24"/>
  <c r="E24"/>
  <c r="J92"/>
  <c r="J23"/>
  <c r="J21"/>
  <c r="E21"/>
  <c r="J91"/>
  <c r="J20"/>
  <c r="J18"/>
  <c r="E18"/>
  <c r="F92"/>
  <c r="J17"/>
  <c r="J15"/>
  <c r="E15"/>
  <c r="F112"/>
  <c r="J14"/>
  <c r="J12"/>
  <c r="J89"/>
  <c r="E7"/>
  <c r="E106"/>
  <c i="14" r="T116"/>
  <c r="R116"/>
  <c r="P116"/>
  <c i="1" r="AU107"/>
  <c i="14" r="J37"/>
  <c r="J36"/>
  <c i="1" r="AY107"/>
  <c i="14" r="J35"/>
  <c i="1" r="AX107"/>
  <c i="14" r="BI123"/>
  <c r="BH123"/>
  <c r="BG123"/>
  <c r="BF123"/>
  <c r="T123"/>
  <c r="R123"/>
  <c r="P123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92"/>
  <c r="J17"/>
  <c r="J15"/>
  <c r="E15"/>
  <c r="F91"/>
  <c r="J14"/>
  <c r="J12"/>
  <c r="J89"/>
  <c r="E7"/>
  <c r="E106"/>
  <c i="13" r="J37"/>
  <c r="J36"/>
  <c i="1" r="AY106"/>
  <c i="13" r="J35"/>
  <c i="1" r="AX106"/>
  <c i="13" r="BI117"/>
  <c r="BH117"/>
  <c r="BG117"/>
  <c r="BF117"/>
  <c r="T117"/>
  <c r="T116"/>
  <c r="R117"/>
  <c r="R116"/>
  <c r="P117"/>
  <c r="F110"/>
  <c r="E108"/>
  <c r="F89"/>
  <c r="E87"/>
  <c r="J24"/>
  <c r="E24"/>
  <c r="J113"/>
  <c r="J23"/>
  <c r="J21"/>
  <c r="E21"/>
  <c r="J112"/>
  <c r="J20"/>
  <c r="J18"/>
  <c r="E18"/>
  <c r="F92"/>
  <c r="J17"/>
  <c r="J15"/>
  <c r="E15"/>
  <c r="F91"/>
  <c r="J14"/>
  <c r="J12"/>
  <c r="J89"/>
  <c r="E7"/>
  <c r="E106"/>
  <c i="12" r="J37"/>
  <c r="J36"/>
  <c i="1" r="AY105"/>
  <c i="12" r="J35"/>
  <c i="1" r="AX105"/>
  <c i="12" r="BI117"/>
  <c r="BH117"/>
  <c r="BG117"/>
  <c r="BF117"/>
  <c r="T117"/>
  <c r="T116"/>
  <c r="R117"/>
  <c r="R116"/>
  <c r="P117"/>
  <c r="P116"/>
  <c i="1" r="AU105"/>
  <c i="12" r="F110"/>
  <c r="E108"/>
  <c r="F89"/>
  <c r="E87"/>
  <c r="J24"/>
  <c r="E24"/>
  <c r="J113"/>
  <c r="J23"/>
  <c r="J21"/>
  <c r="E21"/>
  <c r="J112"/>
  <c r="J20"/>
  <c r="J18"/>
  <c r="E18"/>
  <c r="F92"/>
  <c r="J17"/>
  <c r="J15"/>
  <c r="E15"/>
  <c r="F112"/>
  <c r="J14"/>
  <c r="J12"/>
  <c r="J110"/>
  <c r="E7"/>
  <c r="E106"/>
  <c i="11" r="J37"/>
  <c r="J36"/>
  <c i="1" r="AY104"/>
  <c i="11" r="J35"/>
  <c i="1" r="AX104"/>
  <c i="11" r="BI117"/>
  <c r="BH117"/>
  <c r="BG117"/>
  <c r="BF117"/>
  <c r="T117"/>
  <c r="T116"/>
  <c r="R117"/>
  <c r="R116"/>
  <c r="P117"/>
  <c r="P116"/>
  <c i="1" r="AU104"/>
  <c i="11" r="F110"/>
  <c r="E108"/>
  <c r="F89"/>
  <c r="E87"/>
  <c r="J24"/>
  <c r="E24"/>
  <c r="J113"/>
  <c r="J23"/>
  <c r="J21"/>
  <c r="E21"/>
  <c r="J112"/>
  <c r="J20"/>
  <c r="J18"/>
  <c r="E18"/>
  <c r="F113"/>
  <c r="J17"/>
  <c r="J15"/>
  <c r="E15"/>
  <c r="F112"/>
  <c r="J14"/>
  <c r="J12"/>
  <c r="J110"/>
  <c r="E7"/>
  <c r="E106"/>
  <c i="10" r="J37"/>
  <c r="J36"/>
  <c i="1" r="AY103"/>
  <c i="10" r="J35"/>
  <c i="1" r="AX103"/>
  <c i="10" r="BI117"/>
  <c r="BH117"/>
  <c r="BG117"/>
  <c r="BF117"/>
  <c r="T117"/>
  <c r="T116"/>
  <c r="R117"/>
  <c r="P117"/>
  <c r="P116"/>
  <c i="1" r="AU103"/>
  <c i="10" r="F110"/>
  <c r="E108"/>
  <c r="F89"/>
  <c r="E87"/>
  <c r="J24"/>
  <c r="E24"/>
  <c r="J92"/>
  <c r="J23"/>
  <c r="J21"/>
  <c r="E21"/>
  <c r="J112"/>
  <c r="J20"/>
  <c r="J18"/>
  <c r="E18"/>
  <c r="F92"/>
  <c r="J17"/>
  <c r="J15"/>
  <c r="E15"/>
  <c r="F112"/>
  <c r="J14"/>
  <c r="J12"/>
  <c r="J89"/>
  <c r="E7"/>
  <c r="E106"/>
  <c i="9" r="J37"/>
  <c r="J36"/>
  <c i="1" r="AY102"/>
  <c i="9" r="J35"/>
  <c i="1" r="AX102"/>
  <c i="9" r="BI117"/>
  <c r="BH117"/>
  <c r="BG117"/>
  <c r="BF117"/>
  <c r="T117"/>
  <c r="T116"/>
  <c r="R117"/>
  <c r="R116"/>
  <c r="P117"/>
  <c r="P116"/>
  <c i="1" r="AU102"/>
  <c i="9" r="F110"/>
  <c r="E108"/>
  <c r="F89"/>
  <c r="E87"/>
  <c r="J24"/>
  <c r="E24"/>
  <c r="J113"/>
  <c r="J23"/>
  <c r="J21"/>
  <c r="E21"/>
  <c r="J112"/>
  <c r="J20"/>
  <c r="J18"/>
  <c r="E18"/>
  <c r="F113"/>
  <c r="J17"/>
  <c r="J15"/>
  <c r="E15"/>
  <c r="F112"/>
  <c r="J14"/>
  <c r="J12"/>
  <c r="J110"/>
  <c r="E7"/>
  <c r="E85"/>
  <c i="8" r="J37"/>
  <c r="J36"/>
  <c i="1" r="AY101"/>
  <c i="8" r="J35"/>
  <c i="1" r="AX101"/>
  <c i="8" r="BI117"/>
  <c r="BH117"/>
  <c r="BG117"/>
  <c r="BF117"/>
  <c r="T117"/>
  <c r="T116"/>
  <c r="R117"/>
  <c r="R116"/>
  <c r="P117"/>
  <c r="P116"/>
  <c i="1" r="AU101"/>
  <c i="8" r="F110"/>
  <c r="E108"/>
  <c r="F89"/>
  <c r="E87"/>
  <c r="J24"/>
  <c r="E24"/>
  <c r="J113"/>
  <c r="J23"/>
  <c r="J21"/>
  <c r="E21"/>
  <c r="J112"/>
  <c r="J20"/>
  <c r="J18"/>
  <c r="E18"/>
  <c r="F92"/>
  <c r="J17"/>
  <c r="J15"/>
  <c r="E15"/>
  <c r="F112"/>
  <c r="J14"/>
  <c r="J12"/>
  <c r="J110"/>
  <c r="E7"/>
  <c r="E85"/>
  <c i="7" r="T116"/>
  <c r="J37"/>
  <c r="J36"/>
  <c i="1" r="AY100"/>
  <c i="7" r="J35"/>
  <c i="1" r="AX100"/>
  <c i="7" r="BI123"/>
  <c r="BH123"/>
  <c r="BG123"/>
  <c r="BF123"/>
  <c r="T123"/>
  <c r="R123"/>
  <c r="R116"/>
  <c r="P123"/>
  <c r="P116"/>
  <c i="1" r="AU100"/>
  <c i="7" r="BI117"/>
  <c r="BH117"/>
  <c r="BG117"/>
  <c r="BF117"/>
  <c r="T117"/>
  <c r="R117"/>
  <c r="P117"/>
  <c r="F110"/>
  <c r="E108"/>
  <c r="F89"/>
  <c r="E87"/>
  <c r="J24"/>
  <c r="E24"/>
  <c r="J92"/>
  <c r="J23"/>
  <c r="J21"/>
  <c r="E21"/>
  <c r="J112"/>
  <c r="J20"/>
  <c r="J18"/>
  <c r="E18"/>
  <c r="F113"/>
  <c r="J17"/>
  <c r="J15"/>
  <c r="E15"/>
  <c r="F112"/>
  <c r="J14"/>
  <c r="J12"/>
  <c r="J89"/>
  <c r="E7"/>
  <c r="E106"/>
  <c i="6" r="J37"/>
  <c r="J36"/>
  <c i="1" r="AY99"/>
  <c i="6" r="J35"/>
  <c i="1" r="AX99"/>
  <c i="6" r="BI117"/>
  <c r="BH117"/>
  <c r="BG117"/>
  <c r="BF117"/>
  <c r="T117"/>
  <c r="T116"/>
  <c r="R117"/>
  <c r="R116"/>
  <c r="P117"/>
  <c r="P116"/>
  <c i="1" r="AU99"/>
  <c i="6" r="F110"/>
  <c r="E108"/>
  <c r="F89"/>
  <c r="E87"/>
  <c r="J24"/>
  <c r="E24"/>
  <c r="J113"/>
  <c r="J23"/>
  <c r="J21"/>
  <c r="E21"/>
  <c r="J112"/>
  <c r="J20"/>
  <c r="J18"/>
  <c r="E18"/>
  <c r="F92"/>
  <c r="J17"/>
  <c r="J15"/>
  <c r="E15"/>
  <c r="F112"/>
  <c r="J14"/>
  <c r="J12"/>
  <c r="J110"/>
  <c r="E7"/>
  <c r="E106"/>
  <c i="5" r="R116"/>
  <c r="P116"/>
  <c i="1" r="AU98"/>
  <c i="5" r="J37"/>
  <c r="J36"/>
  <c i="1" r="AY98"/>
  <c i="5" r="J35"/>
  <c i="1" r="AX98"/>
  <c i="5" r="BI129"/>
  <c r="BH129"/>
  <c r="BG129"/>
  <c r="BF129"/>
  <c r="T129"/>
  <c r="R129"/>
  <c r="P129"/>
  <c r="BI123"/>
  <c r="BH123"/>
  <c r="BG123"/>
  <c r="BF123"/>
  <c r="T123"/>
  <c r="R123"/>
  <c r="P123"/>
  <c r="BI117"/>
  <c r="BH117"/>
  <c r="BG117"/>
  <c r="BF117"/>
  <c r="T117"/>
  <c r="R117"/>
  <c r="P117"/>
  <c r="F110"/>
  <c r="E108"/>
  <c r="F89"/>
  <c r="E87"/>
  <c r="J24"/>
  <c r="E24"/>
  <c r="J92"/>
  <c r="J23"/>
  <c r="J21"/>
  <c r="E21"/>
  <c r="J91"/>
  <c r="J20"/>
  <c r="J18"/>
  <c r="E18"/>
  <c r="F92"/>
  <c r="J17"/>
  <c r="J15"/>
  <c r="E15"/>
  <c r="F112"/>
  <c r="J14"/>
  <c r="J12"/>
  <c r="J110"/>
  <c r="E7"/>
  <c r="E85"/>
  <c i="4" r="T116"/>
  <c r="J37"/>
  <c r="J36"/>
  <c i="1" r="AY97"/>
  <c i="4" r="J35"/>
  <c i="1" r="AX97"/>
  <c i="4" r="BI117"/>
  <c r="BH117"/>
  <c r="BG117"/>
  <c r="BF117"/>
  <c r="T117"/>
  <c r="R117"/>
  <c r="P117"/>
  <c r="P116"/>
  <c i="1" r="AU97"/>
  <c i="4" r="F110"/>
  <c r="E108"/>
  <c r="F89"/>
  <c r="E87"/>
  <c r="J24"/>
  <c r="E24"/>
  <c r="J92"/>
  <c r="J23"/>
  <c r="J21"/>
  <c r="E21"/>
  <c r="J112"/>
  <c r="J20"/>
  <c r="J18"/>
  <c r="E18"/>
  <c r="F92"/>
  <c r="J17"/>
  <c r="J15"/>
  <c r="E15"/>
  <c r="F91"/>
  <c r="J14"/>
  <c r="J12"/>
  <c r="J110"/>
  <c r="E7"/>
  <c r="E106"/>
  <c i="3" r="J37"/>
  <c r="J36"/>
  <c i="1" r="AY96"/>
  <c i="3" r="J35"/>
  <c i="1" r="AX96"/>
  <c i="3" r="BI117"/>
  <c r="BH117"/>
  <c r="BG117"/>
  <c r="BF117"/>
  <c r="T117"/>
  <c r="T116"/>
  <c r="R117"/>
  <c r="R116"/>
  <c r="P117"/>
  <c r="P116"/>
  <c i="1" r="AU96"/>
  <c i="3" r="F110"/>
  <c r="E108"/>
  <c r="F89"/>
  <c r="E87"/>
  <c r="J24"/>
  <c r="E24"/>
  <c r="J113"/>
  <c r="J23"/>
  <c r="J21"/>
  <c r="E21"/>
  <c r="J91"/>
  <c r="J20"/>
  <c r="J18"/>
  <c r="E18"/>
  <c r="F92"/>
  <c r="J17"/>
  <c r="J15"/>
  <c r="E15"/>
  <c r="F112"/>
  <c r="J14"/>
  <c r="J12"/>
  <c r="J89"/>
  <c r="E7"/>
  <c r="E85"/>
  <c i="2" r="J37"/>
  <c r="J36"/>
  <c i="1" r="AY95"/>
  <c i="2" r="J35"/>
  <c i="1" r="AX95"/>
  <c i="2" r="BI117"/>
  <c r="BH117"/>
  <c r="BG117"/>
  <c r="BF117"/>
  <c r="T117"/>
  <c r="T116"/>
  <c r="R117"/>
  <c r="R116"/>
  <c r="P117"/>
  <c r="P116"/>
  <c i="1" r="AU95"/>
  <c i="2" r="F110"/>
  <c r="E108"/>
  <c r="F89"/>
  <c r="E87"/>
  <c r="J24"/>
  <c r="E24"/>
  <c r="J113"/>
  <c r="J23"/>
  <c r="J21"/>
  <c r="E21"/>
  <c r="J112"/>
  <c r="J20"/>
  <c r="J18"/>
  <c r="E18"/>
  <c r="F113"/>
  <c r="J17"/>
  <c r="J15"/>
  <c r="E15"/>
  <c r="F112"/>
  <c r="J14"/>
  <c r="J12"/>
  <c r="J110"/>
  <c r="E7"/>
  <c r="E106"/>
  <c i="1" r="L90"/>
  <c r="AM90"/>
  <c r="AM89"/>
  <c r="L89"/>
  <c r="AM87"/>
  <c r="L87"/>
  <c r="L85"/>
  <c r="L84"/>
  <c i="2" r="J117"/>
  <c i="3" r="F35"/>
  <c i="1" r="BB96"/>
  <c i="5" r="J123"/>
  <c r="J34"/>
  <c i="7" r="BK117"/>
  <c i="8" r="F35"/>
  <c i="1" r="BB101"/>
  <c i="9" r="J34"/>
  <c i="1" r="AW102"/>
  <c i="11" r="F35"/>
  <c i="1" r="BB104"/>
  <c i="13" r="J34"/>
  <c i="14" r="J34"/>
  <c i="1" r="AW107"/>
  <c i="5" r="BK117"/>
  <c i="6" r="F37"/>
  <c i="1" r="BD99"/>
  <c i="10" r="J117"/>
  <c i="12" r="F36"/>
  <c i="1" r="BC105"/>
  <c i="15" r="F35"/>
  <c i="1" r="BB108"/>
  <c i="4" r="BK117"/>
  <c i="6" r="BK117"/>
  <c i="8" r="F36"/>
  <c i="1" r="BC101"/>
  <c i="13" r="F34"/>
  <c i="1" r="BA106"/>
  <c i="3" r="F37"/>
  <c i="1" r="BD96"/>
  <c i="5" r="F35"/>
  <c i="1" r="BB98"/>
  <c i="13" r="BK117"/>
  <c i="2" r="F36"/>
  <c i="6" r="F34"/>
  <c i="1" r="BA99"/>
  <c i="9" r="F37"/>
  <c i="13" r="F37"/>
  <c i="2" r="F34"/>
  <c i="7" r="F35"/>
  <c i="13" r="J117"/>
  <c i="4" r="F35"/>
  <c i="1" r="BB97"/>
  <c i="9" r="F36"/>
  <c i="1" r="BC102"/>
  <c i="14" r="BK123"/>
  <c i="15" r="F36"/>
  <c i="1" r="BC108"/>
  <c i="2" r="F35"/>
  <c i="6" r="F36"/>
  <c i="1" r="BC99"/>
  <c i="10" r="F37"/>
  <c i="1" r="BD103"/>
  <c i="14" r="J123"/>
  <c i="2" r="BK117"/>
  <c i="4" r="F37"/>
  <c i="1" r="BD97"/>
  <c i="7" r="BK123"/>
  <c i="8" r="F37"/>
  <c i="1" r="BD101"/>
  <c i="11" r="F36"/>
  <c i="1" r="BC104"/>
  <c i="14" r="BK117"/>
  <c i="3" r="BK117"/>
  <c i="4" r="J117"/>
  <c i="5" r="F37"/>
  <c i="7" r="F36"/>
  <c i="9" r="BK117"/>
  <c i="10" r="BK117"/>
  <c i="11" r="J117"/>
  <c i="12" r="J117"/>
  <c i="13" r="F35"/>
  <c i="1" r="BB106"/>
  <c i="15" r="F37"/>
  <c i="2" r="F37"/>
  <c i="4" r="F36"/>
  <c i="1" r="BC97"/>
  <c i="5" r="J129"/>
  <c r="J117"/>
  <c i="6" r="F35"/>
  <c i="1" r="BB99"/>
  <c i="7" r="J34"/>
  <c i="1" r="AW100"/>
  <c i="9" r="F35"/>
  <c i="1" r="BB102"/>
  <c i="11" r="BK117"/>
  <c i="12" r="BK117"/>
  <c r="F35"/>
  <c i="1" r="BB105"/>
  <c i="14" r="F37"/>
  <c i="1" r="BD107"/>
  <c i="3" r="J117"/>
  <c r="F34"/>
  <c i="1" r="BA96"/>
  <c i="4" r="J34"/>
  <c i="1" r="AW97"/>
  <c i="5" r="BK129"/>
  <c r="F34"/>
  <c i="1" r="BA98"/>
  <c i="7" r="J117"/>
  <c r="F37"/>
  <c i="1" r="BD100"/>
  <c i="9" r="J117"/>
  <c i="11" r="F37"/>
  <c i="12" r="F37"/>
  <c i="1" r="BD105"/>
  <c i="14" r="J117"/>
  <c r="F36"/>
  <c i="1" r="BC107"/>
  <c i="15" r="F34"/>
  <c i="1" r="BA108"/>
  <c r="AS94"/>
  <c i="5" r="BK123"/>
  <c i="6" r="J117"/>
  <c i="7" r="J123"/>
  <c i="8" r="BK117"/>
  <c r="J34"/>
  <c i="1" r="AW101"/>
  <c i="10" r="F36"/>
  <c i="1" r="BC103"/>
  <c i="11" r="J34"/>
  <c i="1" r="AW104"/>
  <c i="13" r="F36"/>
  <c i="1" r="BC106"/>
  <c i="14" r="F35"/>
  <c i="1" r="BB107"/>
  <c i="3" r="F36"/>
  <c i="1" r="BC96"/>
  <c i="5" r="F36"/>
  <c i="1" r="BC98"/>
  <c i="12" r="J34"/>
  <c i="1" r="AW105"/>
  <c i="15" r="BK117"/>
  <c i="2" r="J34"/>
  <c i="8" r="J117"/>
  <c i="10" r="F35"/>
  <c i="1" r="BB103"/>
  <c i="15" r="J117"/>
  <c i="10" r="J34"/>
  <c i="1" r="AW103"/>
  <c i="10" l="1" r="R116"/>
  <c i="5" r="BK116"/>
  <c r="J116"/>
  <c i="4" r="R116"/>
  <c i="13" r="P116"/>
  <c i="1" r="AU106"/>
  <c i="5" r="T116"/>
  <c i="7" r="BK116"/>
  <c r="J116"/>
  <c r="J96"/>
  <c i="6" r="BK116"/>
  <c r="J116"/>
  <c r="J96"/>
  <c i="3" r="BK116"/>
  <c r="J116"/>
  <c r="J96"/>
  <c i="8" r="BK116"/>
  <c r="J116"/>
  <c r="J96"/>
  <c i="14" r="BK116"/>
  <c r="J116"/>
  <c r="J96"/>
  <c i="13" r="BK116"/>
  <c r="J116"/>
  <c r="J96"/>
  <c i="2" r="BK116"/>
  <c r="J116"/>
  <c r="J96"/>
  <c i="10" r="BK116"/>
  <c r="J116"/>
  <c i="11" r="BK116"/>
  <c r="J116"/>
  <c r="J96"/>
  <c i="4" r="BK116"/>
  <c r="J116"/>
  <c r="J96"/>
  <c i="9" r="BK116"/>
  <c r="J116"/>
  <c i="12" r="BK116"/>
  <c r="J116"/>
  <c r="J96"/>
  <c i="15" r="BK116"/>
  <c r="J116"/>
  <c r="J96"/>
  <c r="F91"/>
  <c r="J110"/>
  <c r="F113"/>
  <c r="J113"/>
  <c r="J112"/>
  <c r="BE117"/>
  <c r="E85"/>
  <c i="1" r="BD108"/>
  <c i="14" r="E85"/>
  <c r="J91"/>
  <c r="J92"/>
  <c r="J110"/>
  <c r="BE123"/>
  <c r="F113"/>
  <c r="F112"/>
  <c r="BE117"/>
  <c i="13" r="E85"/>
  <c r="F113"/>
  <c r="J91"/>
  <c r="BE117"/>
  <c r="F112"/>
  <c r="J110"/>
  <c i="1" r="AW106"/>
  <c i="13" r="J92"/>
  <c i="1" r="BD106"/>
  <c i="12" r="J89"/>
  <c r="F91"/>
  <c r="J92"/>
  <c r="F113"/>
  <c r="E85"/>
  <c r="J91"/>
  <c r="BE117"/>
  <c i="11" r="F92"/>
  <c i="10" r="J96"/>
  <c i="11" r="J92"/>
  <c r="BE117"/>
  <c r="F91"/>
  <c r="J89"/>
  <c r="E85"/>
  <c r="J91"/>
  <c i="1" r="BD104"/>
  <c i="9" r="J96"/>
  <c i="10" r="E85"/>
  <c r="F91"/>
  <c r="J113"/>
  <c r="J91"/>
  <c r="F113"/>
  <c r="J110"/>
  <c r="BE117"/>
  <c i="9" r="J91"/>
  <c r="E106"/>
  <c r="J92"/>
  <c r="BE117"/>
  <c r="J89"/>
  <c r="F91"/>
  <c r="F92"/>
  <c i="1" r="BD102"/>
  <c i="8" r="J92"/>
  <c r="J89"/>
  <c r="F91"/>
  <c r="E106"/>
  <c r="F113"/>
  <c r="BE117"/>
  <c r="J91"/>
  <c i="7" r="E85"/>
  <c r="F91"/>
  <c r="J91"/>
  <c r="BE117"/>
  <c r="J113"/>
  <c r="J110"/>
  <c i="1" r="BC100"/>
  <c i="7" r="F92"/>
  <c i="1" r="BB100"/>
  <c i="7" r="BE123"/>
  <c i="5" r="J96"/>
  <c i="6" r="F91"/>
  <c r="J91"/>
  <c r="J92"/>
  <c r="F113"/>
  <c r="BE117"/>
  <c r="E85"/>
  <c r="J89"/>
  <c i="5" r="J89"/>
  <c r="BE123"/>
  <c r="E106"/>
  <c r="J113"/>
  <c r="F91"/>
  <c r="BE129"/>
  <c r="F113"/>
  <c r="J112"/>
  <c i="1" r="AW98"/>
  <c i="5" r="BE117"/>
  <c i="1" r="BD98"/>
  <c i="4" r="J89"/>
  <c r="J91"/>
  <c r="F112"/>
  <c r="F113"/>
  <c r="BE117"/>
  <c r="E85"/>
  <c r="J113"/>
  <c i="3" r="E106"/>
  <c r="J92"/>
  <c r="J110"/>
  <c r="F91"/>
  <c r="F113"/>
  <c r="J112"/>
  <c r="BE117"/>
  <c i="2" r="E85"/>
  <c r="J89"/>
  <c r="F91"/>
  <c r="J91"/>
  <c r="F92"/>
  <c r="J92"/>
  <c i="1" r="AW95"/>
  <c r="BA95"/>
  <c i="2" r="BE117"/>
  <c i="1" r="BB95"/>
  <c r="BC95"/>
  <c r="BD95"/>
  <c r="AU94"/>
  <c i="2" r="J30"/>
  <c i="6" r="J34"/>
  <c i="1" r="AW99"/>
  <c i="11" r="J30"/>
  <c i="12" r="J30"/>
  <c i="14" r="J30"/>
  <c i="5" r="J30"/>
  <c i="10" r="J30"/>
  <c r="J33"/>
  <c i="1" r="AV103"/>
  <c r="AT103"/>
  <c i="4" r="F34"/>
  <c i="1" r="BA97"/>
  <c i="9" r="F34"/>
  <c i="1" r="BA102"/>
  <c i="12" r="F34"/>
  <c i="1" r="BA105"/>
  <c r="BC94"/>
  <c r="W32"/>
  <c i="3" r="F33"/>
  <c i="1" r="AZ96"/>
  <c i="7" r="J30"/>
  <c i="11" r="F33"/>
  <c i="1" r="AZ104"/>
  <c i="14" r="F34"/>
  <c i="1" r="BA107"/>
  <c i="8" r="F34"/>
  <c i="1" r="BA101"/>
  <c i="9" r="J30"/>
  <c i="3" r="J30"/>
  <c i="8" r="J33"/>
  <c i="1" r="AV101"/>
  <c r="AT101"/>
  <c i="12" r="J33"/>
  <c i="1" r="AV105"/>
  <c r="AT105"/>
  <c i="4" r="J30"/>
  <c i="11" r="F34"/>
  <c i="1" r="BA104"/>
  <c i="7" r="F33"/>
  <c i="1" r="AZ100"/>
  <c i="15" r="J33"/>
  <c i="1" r="AV108"/>
  <c i="6" r="J30"/>
  <c i="9" r="J33"/>
  <c i="1" r="AV102"/>
  <c r="AT102"/>
  <c r="BD94"/>
  <c r="W33"/>
  <c i="3" r="J34"/>
  <c i="1" r="AW96"/>
  <c i="2" r="F33"/>
  <c i="1" r="AZ95"/>
  <c i="14" r="F33"/>
  <c i="1" r="AZ107"/>
  <c i="8" r="J30"/>
  <c i="15" r="J34"/>
  <c i="1" r="AW108"/>
  <c i="6" r="J33"/>
  <c i="1" r="AV99"/>
  <c i="4" r="J33"/>
  <c i="1" r="AV97"/>
  <c r="AT97"/>
  <c i="10" r="F34"/>
  <c i="1" r="BA103"/>
  <c i="13" r="J30"/>
  <c i="1" r="BB94"/>
  <c r="AX94"/>
  <c i="7" r="F34"/>
  <c i="1" r="BA100"/>
  <c i="13" r="F33"/>
  <c i="1" r="AZ106"/>
  <c l="1" r="AG98"/>
  <c r="AG103"/>
  <c r="AG102"/>
  <c r="AG107"/>
  <c r="AG106"/>
  <c r="AG105"/>
  <c r="AN105"/>
  <c r="AG104"/>
  <c i="12" r="J39"/>
  <c i="10" r="J39"/>
  <c i="1" r="AG101"/>
  <c r="AN101"/>
  <c i="9" r="J39"/>
  <c i="1" r="AG100"/>
  <c i="8" r="J39"/>
  <c i="1" r="AG99"/>
  <c i="6" r="J39"/>
  <c i="1" r="AG97"/>
  <c r="AN97"/>
  <c r="AG96"/>
  <c i="4" r="J39"/>
  <c i="1" r="AG95"/>
  <c r="AN103"/>
  <c r="AN102"/>
  <c i="6" r="F33"/>
  <c i="1" r="AZ99"/>
  <c i="14" r="J33"/>
  <c i="1" r="AV107"/>
  <c r="AT107"/>
  <c r="AN107"/>
  <c i="15" r="J30"/>
  <c i="1" r="AG108"/>
  <c r="AG94"/>
  <c i="5" r="F33"/>
  <c i="1" r="AZ98"/>
  <c r="W31"/>
  <c i="3" r="J33"/>
  <c i="1" r="AV96"/>
  <c r="AT96"/>
  <c r="AN96"/>
  <c i="7" r="J33"/>
  <c i="1" r="AV100"/>
  <c r="AT100"/>
  <c r="AN100"/>
  <c i="11" r="J33"/>
  <c i="1" r="AV104"/>
  <c r="AT104"/>
  <c r="AN104"/>
  <c r="BA94"/>
  <c r="W30"/>
  <c i="8" r="F33"/>
  <c i="1" r="AZ101"/>
  <c i="5" r="J33"/>
  <c i="1" r="AV98"/>
  <c r="AT98"/>
  <c r="AN98"/>
  <c i="12" r="F33"/>
  <c i="1" r="AZ105"/>
  <c i="4" r="F33"/>
  <c i="1" r="AZ97"/>
  <c i="10" r="F33"/>
  <c i="1" r="AZ103"/>
  <c r="AY94"/>
  <c i="2" r="J33"/>
  <c i="1" r="AV95"/>
  <c r="AT95"/>
  <c r="AN95"/>
  <c i="9" r="F33"/>
  <c i="1" r="AZ102"/>
  <c r="AT108"/>
  <c r="AN108"/>
  <c r="AT99"/>
  <c r="AN99"/>
  <c i="15" r="F33"/>
  <c i="1" r="AZ108"/>
  <c i="13" r="J33"/>
  <c i="1" r="AV106"/>
  <c r="AT106"/>
  <c r="AN106"/>
  <c i="15" l="1" r="J39"/>
  <c i="14" r="J39"/>
  <c i="13" r="J39"/>
  <c i="11" r="J39"/>
  <c i="7" r="J39"/>
  <c i="5" r="J39"/>
  <c i="3" r="J39"/>
  <c i="2" r="J39"/>
  <c i="1" r="AK26"/>
  <c r="AW94"/>
  <c r="AK30"/>
  <c r="AZ94"/>
  <c r="W29"/>
  <c l="1"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<sst xmlns="http://schemas.openxmlformats.org/spreadsheetml/2006/main">
  <si>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</si>
  <si>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</si>
  <si>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</si>
  <si>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</si>
  <si>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</si>
  <si>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{940bd78b-fbe7-4d73-97b1-260b7f614c4f}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</si>
  <si>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</si>
  <si>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</si>
  <si>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</si>
  <si>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</si>
  <si>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</si>
  <si>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</si>
  <si>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</si>
  <si>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</si>
  <si>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</si>
  <si>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</si>
  <si>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</si>
  <si>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Servis a údržba UTZ u OŘ Plzeň 2026-2029</t>
  </si>
  <si>
    <t>KSO:</t>
  </si>
  <si>
    <t>CC-CZ:</t>
  </si>
  <si>
    <t>Místo:</t>
  </si>
  <si>
    <t xml:space="preserve"> </t>
  </si>
  <si>
    <t>Datum:</t>
  </si>
  <si>
    <t>17. 12. 2025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</si>
  <si>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</si>
  <si>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</si>
  <si>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</si>
  <si>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</si>
  <si>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</si>
  <si>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</si>
  <si>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</si>
  <si>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</si>
  <si>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</si>
  <si>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</si>
  <si>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</si>
  <si>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</si>
  <si>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</si>
  <si>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</si>
  <si>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</si>
  <si>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</si>
  <si>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</si>
  <si>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</si>
  <si>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</si>
  <si>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</si>
  <si>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</si>
  <si>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</si>
  <si>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</si>
  <si>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</si>
  <si>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</si>
  <si>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</si>
  <si>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</si>
  <si>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</si>
  <si>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</si>
  <si>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</si>
  <si>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</si>
  <si>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</si>
  <si>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</si>
  <si>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</si>
  <si>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</si>
  <si>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</si>
  <si>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</si>
  <si>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</si>
  <si>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</si>
  <si>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</si>
  <si>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</si>
  <si>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</si>
  <si>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</si>
  <si>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</si>
  <si>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</si>
  <si>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</si>
  <si>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</si>
  <si>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</si>
  <si>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</si>
  <si>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</si>
  <si>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</si>
  <si>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</si>
  <si>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</si>
  <si>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</si>
  <si>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</si>
  <si>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Výrobce KONE Industrial S.p.A., Pero, Italy - servisní prohlídky</t>
  </si>
  <si>
    <t>STA</t>
  </si>
  <si>
    <t>1</t>
  </si>
  <si>
    <t>{35a7f770-a0e0-438f-a0f6-56447460a70b}</t>
  </si>
  <si>
    <t>2</t>
  </si>
  <si>
    <t>SO 02</t>
  </si>
  <si>
    <t>Výrobce KONE a.s., PRAHA - servisní prohlídky</t>
  </si>
  <si>
    <t>{caa5b051-a9b1-40c0-906b-f5f3934ba584}</t>
  </si>
  <si>
    <t>SO 03</t>
  </si>
  <si>
    <t>Výrobce OTIS a.s., Břeclav - servisní prohlídky</t>
  </si>
  <si>
    <t>{105f223b-cbb8-4c81-a023-5b1ea60e7bd1}</t>
  </si>
  <si>
    <t>SO 04</t>
  </si>
  <si>
    <t>Výrobce SCHINDLER - servisní prohlídky</t>
  </si>
  <si>
    <t>{b881d950-703c-4272-8ff2-2168eb382910}</t>
  </si>
  <si>
    <t>SO 05</t>
  </si>
  <si>
    <t>Výrobce SCHMITT+SOHN s.r.o. - servisní prohlídky</t>
  </si>
  <si>
    <t>{cf0ea03f-363d-4669-a8b6-5ef983e1b7a5}</t>
  </si>
  <si>
    <t>SO 06</t>
  </si>
  <si>
    <t>Výrobce TRAMONTÁŽ, spol s r. o., Chrudim - servisní prohlídky</t>
  </si>
  <si>
    <t>{4e66eff9-4dac-4f4f-9ea3-178e9ce56ed0}</t>
  </si>
  <si>
    <t>SO 07</t>
  </si>
  <si>
    <t>Výrobce TRANSPORTA BŘECLAV - servisní prohlídky</t>
  </si>
  <si>
    <t>{1a980406-2fbc-4c41-ae06-9c4b255f3c8f}</t>
  </si>
  <si>
    <t>SO 08</t>
  </si>
  <si>
    <t>Výrobce Výtahy VELKÉ MEZIŘÍČÍ - servisní prohlídky</t>
  </si>
  <si>
    <t>{a1418b7a-74de-4b43-a7c6-7f27f924b9d4}</t>
  </si>
  <si>
    <t>SO 09</t>
  </si>
  <si>
    <t>Výrobce VOTO PLZEŇ - servisní prohlídky</t>
  </si>
  <si>
    <t>{6dca0e03-af90-4e33-8963-40d6a9475bce}</t>
  </si>
  <si>
    <t>SO 10</t>
  </si>
  <si>
    <t>Výrobce Výtahy PLZEŇ - servisní prohlídky</t>
  </si>
  <si>
    <t>{ecd7889f-e6d0-4a86-84b7-67511494246c}</t>
  </si>
  <si>
    <t>SO 11</t>
  </si>
  <si>
    <t>Výrobce ALTECH - servisní prohlídky</t>
  </si>
  <si>
    <t>{18bcd057-ebf2-41f6-a620-4a4890c9e257}</t>
  </si>
  <si>
    <t>SO 12</t>
  </si>
  <si>
    <t>Výrobce ITS Praha - servisní prohlídky</t>
  </si>
  <si>
    <t>{69acfe4a-d0e9-4018-8f30-0fdcfe1241aa}</t>
  </si>
  <si>
    <t>SO 13</t>
  </si>
  <si>
    <t>Výrobce D.S.D.MET spol. s r.o, Plzeň</t>
  </si>
  <si>
    <t>{4d0b7efc-a129-4551-83f3-46204580dea6}</t>
  </si>
  <si>
    <t>SO 14</t>
  </si>
  <si>
    <t>Práce</t>
  </si>
  <si>
    <t>{8954c05d-2f64-472e-b6a6-9e5d9e146217}</t>
  </si>
  <si>
    <t>KRYCÍ LIST SOUPISU PRACÍ</t>
  </si>
  <si>
    <t>Objekt:</t>
  </si>
  <si>
    <t>SO 01 - Výrobce KONE Industrial S.p.A., Pero, Italy - servisní prohlídky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</si>
  <si>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</si>
  <si>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</si>
  <si>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</si>
  <si>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</si>
  <si>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</si>
  <si>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</si>
  <si>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</si>
  <si>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</si>
  <si>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</si>
  <si>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</si>
  <si>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</si>
  <si>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</si>
  <si>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</si>
  <si>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</si>
  <si>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</si>
  <si>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</si>
  <si>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</si>
  <si>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</si>
  <si>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</si>
  <si>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 xml:space="preserve">Servis a údržba osobního výtahu výrobce KONE  Industrial S.p.A., Pero, Italy</t>
  </si>
  <si>
    <t>kus</t>
  </si>
  <si>
    <t>4</t>
  </si>
  <si>
    <t>ROZPOCET</t>
  </si>
  <si>
    <t>-2045415415</t>
  </si>
  <si>
    <t>PP</t>
  </si>
  <si>
    <t>Výtahy - výrobce KONE Industrial S.p.A., Pero, Italy - servisní prohlídky			</t>
  </si>
  <si>
    <t>P</t>
  </si>
  <si>
    <t>Poznámka k položce:_x000d_
- Pravidelné odborné prohlídky dle vyhlášky č. 100/1995 Sb., včetně kontroly bezpečné funkce a provozu a předání zpráv objednateli._x000d_
- Preventivní údržba a servis dle ČSN EN 13015+A1 (27 4090)._x000d_
- Čištění strojovny, prohlubně a střechy klece 1× za 6 měsíců (běžné nečistoty, bez stavebních zbytků, toxických látek a průsaků)._x000d_
- Odborné zkoušky a inspekční prohlídky dle ČSN 27 4007 (274007)._x000d_
- Provozní prohlídky dle ČSN 27 4002 (274002)._x000d_
- Preventivní údržba včetně seřízení a mazání 1× za 3 měsíce._x000d_
- Nepřetržitá pohotovost 24/7 vlastní kapacitou zhotovitele a dispečink pro hlášení poruch._x000d_
- Kontrola funkčnosti havarijní komunikace, zařízení pro vyproštění a on-line systému pro sledování stavu zařízení přístupnému objednateli._x000d_
- Vyproštění uvízlých osob do 60 min od nahlášení (24/7)._x000d_
- Nástup na opravu nejpozději do 2 hodin od nahlášení._x000d_
- Opravy výtahů včetně spotřebního materiálu._x000d_
- Odborná asistence dle potřeby objednatele.</t>
  </si>
  <si>
    <t>VV</t>
  </si>
  <si>
    <t>"období - počet měsíců" 36</t>
  </si>
  <si>
    <t xml:space="preserve">"počet os. výt.  výrobce KONE Industrial S.p.A., Pero, Italy" 2</t>
  </si>
  <si>
    <t>36*2</t>
  </si>
  <si>
    <t>SO 02 - Výrobce KONE a.s., PRAHA - servisní prohlídky</t>
  </si>
  <si>
    <t>02</t>
  </si>
  <si>
    <t xml:space="preserve">Servis a údržba osobního výtahu výrobce  KONE a.s., PRAHA</t>
  </si>
  <si>
    <t>-1035918350</t>
  </si>
  <si>
    <t>Výtahy - výrobce KONE a.s., PRAHA - servisní prohlídky</t>
  </si>
  <si>
    <t xml:space="preserve">"počet os. výtahů  výrobce KONE a.s., PRAHA " 7</t>
  </si>
  <si>
    <t>36*7</t>
  </si>
  <si>
    <t>SO 03 - Výrobce OTIS a.s., Břeclav - servisní prohlídky</t>
  </si>
  <si>
    <t>03</t>
  </si>
  <si>
    <t xml:space="preserve">Servis a údržba osobního výtahu výrobce OTIS  a.s., Břeclav</t>
  </si>
  <si>
    <t>16921052</t>
  </si>
  <si>
    <t>Výtahy – výrobce OTIS a.s., Břeclav - servisní prohlídky</t>
  </si>
  <si>
    <t xml:space="preserve">"počet os. výtahů  výrobce OTIS" 4</t>
  </si>
  <si>
    <t>36*4</t>
  </si>
  <si>
    <t>SO 04 - Výrobce SCHINDLER - servisní prohlídky</t>
  </si>
  <si>
    <t>05</t>
  </si>
  <si>
    <t>Servis a údržba osobního výtahu výrobce SCHINDLER</t>
  </si>
  <si>
    <t>2133208146</t>
  </si>
  <si>
    <t>Výtahy - výrobce SCHINDLER - servisní prohlídky			</t>
  </si>
  <si>
    <t xml:space="preserve">"období  - počet měsíců" 36</t>
  </si>
  <si>
    <t>"počet os. výtahů výrobce SCHINDLER" 28</t>
  </si>
  <si>
    <t>36*28</t>
  </si>
  <si>
    <t>06</t>
  </si>
  <si>
    <t>Servis a údržby nákladního výtahu výrobce SCHINDLER</t>
  </si>
  <si>
    <t>-943881750</t>
  </si>
  <si>
    <t>Výtahy - výrobce SCHINDLER - servisní prohlídky</t>
  </si>
  <si>
    <t>"počet nákl. výtahů výrobce SCHINDLER" 3</t>
  </si>
  <si>
    <t>36*3</t>
  </si>
  <si>
    <t>3</t>
  </si>
  <si>
    <t>14</t>
  </si>
  <si>
    <t xml:space="preserve">Servis a údržba pohyblivých schodů výrobce SCHINDLER </t>
  </si>
  <si>
    <t>-49289882</t>
  </si>
  <si>
    <t>Pohyblivé schody - výrobce SCHINDLER - servisní prohlídky			</t>
  </si>
  <si>
    <t>Poznámka k položce:_x000d_
- Pravidelné odborné prohlídky dle vyhlášky č. 100/1995 Sb., včetně kontroly bezpečné funkce a provozu a předání zpráv objednateli._x000d_
- Preventivní údržba a servis dle ČSN EN 13015+A1 (27 4090)._x000d_
- Čištění strojovny a prohlubně 1× za 6 měsíců (běžné nečistoty, bez stavebních zbytků, toxických látek a průsaků)._x000d_
- Odborné zkoušky a inspekční prohlídky dle ČSN 27 4007 (274007)._x000d_
- Provozní prohlídky dle ČSN 27 4002 (274002)._x000d_
- Preventivní údržba včetně seřízení a mazání 1× za 3 měsíce._x000d_
- Nepřetržitá pohotovost 24/7 vlastní kapacitou zhotovitele a dispečink pro hlášení poruch._x000d_
- Kontrola funkčnosti havarijní komunikace a on-line systému pro sledování stavu zařízení přístupnému objednateli._x000d_
- Vyproštění uvízlých osob do 60 min od nahlášení (24/7)._x000d_
- Nástup na opravu nejpozději do 2 hodin od nahlášení._x000d_
- Opravy eskalátorů včetně spotřebního materiálu._x000d_
- Odborná asistence dle potřeby objednatele.</t>
  </si>
  <si>
    <t>"počet ESC výrobce SCHINDLER " 12</t>
  </si>
  <si>
    <t>36*12</t>
  </si>
  <si>
    <t>SO 05 - Výrobce SCHMITT+SOHN s.r.o. - servisní prohlídky</t>
  </si>
  <si>
    <t>07</t>
  </si>
  <si>
    <t>Servis a údržba osobního výtahu výrobce SCHMITT+SOHN s.r.o.</t>
  </si>
  <si>
    <t>1394172025</t>
  </si>
  <si>
    <t>Výtahy – výrobce SCHMITT+SOHN s.r.o. - servisní prohlídky	</t>
  </si>
  <si>
    <t>"počet os. výtahů výrobce SCHMITT+SOHN s.r.o. "2</t>
  </si>
  <si>
    <t>SO 06 - Výrobce TRAMONTÁŽ, spol s r. o., Chrudim - servisní prohlídky</t>
  </si>
  <si>
    <t>Servis a údržba osobního výtahu výrobce TRAMONTÁŽ, spol s r. o., Chrudim</t>
  </si>
  <si>
    <t>-1915309576</t>
  </si>
  <si>
    <t>Výtahy – výrobce TRAMONTÁŽ, spol s r. o., Chrudim - servisní prohlídky		</t>
  </si>
  <si>
    <t>"počet os. výtahů výrobce TRAMONTÁŽ, spol s r. o., Chrudim" 5</t>
  </si>
  <si>
    <t>36*5</t>
  </si>
  <si>
    <t>08</t>
  </si>
  <si>
    <t>Servis a údržby nákladního výtahu výrobce TRAMONTÁŽ, spol s r. o., Chrudim</t>
  </si>
  <si>
    <t>-763001884</t>
  </si>
  <si>
    <t>"počet nákl. výtahů výrobce TRAMONTÁŽ, spol s r. o., Chrudim" 3</t>
  </si>
  <si>
    <t>SO 07 - Výrobce TRANSPORTA BŘECLAV - servisní prohlídky</t>
  </si>
  <si>
    <t>09</t>
  </si>
  <si>
    <t>Servis a údržby osobního výtahu výrobce TRANSPORTA BŘECLAV</t>
  </si>
  <si>
    <t>831746747</t>
  </si>
  <si>
    <t>Výtahy – výrobce TRANSPORTA BŘECLAV - serviosní prohlídky			</t>
  </si>
  <si>
    <t xml:space="preserve">"počet os. výtahů  výrobce TRANSPORTA BŘECLAV" 1</t>
  </si>
  <si>
    <t>36*1</t>
  </si>
  <si>
    <t>SO 08 - Výrobce Výtahy VELKÉ MEZIŘÍČÍ - servisní prohlídky</t>
  </si>
  <si>
    <t>10</t>
  </si>
  <si>
    <t xml:space="preserve">Servis a údržba osobního výtahu výrobce VELKÉ MEZIŘÍČÍ </t>
  </si>
  <si>
    <t>404864827</t>
  </si>
  <si>
    <t>Výtahy - výrobce Výtahy VELKÉ MEZIŘÍČÍ - servisní prohlídky</t>
  </si>
  <si>
    <t>"počet os. výtahů výrobce VELKÉ MEZIŘÍČÍ " 4</t>
  </si>
  <si>
    <t>SO 09 - Výrobce VOTO PLZEŇ - servisní prohlídky</t>
  </si>
  <si>
    <t>11</t>
  </si>
  <si>
    <t xml:space="preserve">Servis a údržba osobního výtahu výrobce VOTO PLZEŇ </t>
  </si>
  <si>
    <t>1867775545</t>
  </si>
  <si>
    <t>Výtahy - výrobce VOTO PLZEŇ - servisní prohlídky	</t>
  </si>
  <si>
    <t>"počet os. výtahů výrobce VOTO PLZEŇ " 1</t>
  </si>
  <si>
    <t>SO 10 - Výrobce Výtahy PLZEŇ - servisní prohlídky</t>
  </si>
  <si>
    <t>SO 10 - Výrobce Výtahy PLZEŇ - servisní prohlídky			</t>
  </si>
  <si>
    <t>893129205</t>
  </si>
  <si>
    <t xml:space="preserve">Výtahy - výrobce  Výtahy PLZEŇ - servisní prohlídky</t>
  </si>
  <si>
    <t xml:space="preserve">"počet os. výtahů výrobce  Výtahy PLZEŇ" 1</t>
  </si>
  <si>
    <t>SO 11 - Výrobce ALTECH - servisní prohlídky</t>
  </si>
  <si>
    <t xml:space="preserve">Servis a údržba schoďišťové plošiny výrobce ALTECH </t>
  </si>
  <si>
    <t>577378415</t>
  </si>
  <si>
    <t>Schodišťová plošina - výrobce ALTECH - servisní prohlídky			</t>
  </si>
  <si>
    <t>Poznámka k položce:_x000d_
- Pravidelné odborné prohlídky dle vyhlášky č. 100/1995 Sb., včetně kontroly bezpečné funkce a provozu a předání zpráv objednateli._x000d_
- Preventivní údržba a servis dle ČSN EN 13015+A1 (27 4090)._x000d_
- Odborné zkoušky a inspekční prohlídky dle ČSN 27 4007 (274007)._x000d_
- Provozní prohlídky dle ČSN 27 4002 (274002)._x000d_
- Preventivní údržba včetně seřízení a mazání 1× za 3 měsíce._x000d_
- Nepřetržitá pohotovost 24/7 vlastní kapacitou zhotovitele a dispečink pro hlášení poruch._x000d_
- Kontrola funkčnosti havarijní komunikace a on-line systému pro sledování stavu zařízení přístupnému objednateli._x000d_
- Vyproštění uvízlých osob do 60 min od nahlášení (24/7)._x000d_
- Nástup na opravu nejpozději do 2 hodin od nahlášení._x000d_
- Opravy plošiny včetně spotřebního materiálu._x000d_
- Odborná asistence dle potřeby objednatele.</t>
  </si>
  <si>
    <t>"počet plošin výrobce ALTECH " 2</t>
  </si>
  <si>
    <t>SO 12 - Výrobce ITS Praha - servisní prohlídky</t>
  </si>
  <si>
    <t>13</t>
  </si>
  <si>
    <t>Servis a údržba schoďišťové plošiny výrobce ITS Praha</t>
  </si>
  <si>
    <t>1503273397</t>
  </si>
  <si>
    <t>Schodišťová plošina - výrobce ITS Praha - servisní prohlídky	</t>
  </si>
  <si>
    <t>"počet plošin výrobce ITS Praha" 1</t>
  </si>
  <si>
    <t>SO 13 - Výrobce D.S.D.MET spol. s r.o, Plzeň</t>
  </si>
  <si>
    <t>Servis a údržba osobního výtahu výrobce D.S.D.MET spol. s r.o, Plzeň</t>
  </si>
  <si>
    <t>17594651</t>
  </si>
  <si>
    <t>Výtahy - výrobce D.S.D.MET spol. s r.o, Plzeň - servisní prohlídky			</t>
  </si>
  <si>
    <t>"počet os. výtahů výrobce D.S.D.MET spol. s r.o, Plzeň" 1</t>
  </si>
  <si>
    <t>Servis a údržby nákladního výtahu výrobce D.S.D.MET spol. s r.o, Plzeň</t>
  </si>
  <si>
    <t>-1117410883</t>
  </si>
  <si>
    <t>Výtahy - výrobce D.S.D.MET spol. s r.o, Plzeň - servisní prohlídky</t>
  </si>
  <si>
    <t>"počet nákl. výtahů výrobce D.S.D.MET spol. s r.o, Plzeň" 1</t>
  </si>
  <si>
    <t>SO 14 - Práce</t>
  </si>
  <si>
    <t>15</t>
  </si>
  <si>
    <t>Montáž</t>
  </si>
  <si>
    <t>hod</t>
  </si>
  <si>
    <t>884927818</t>
  </si>
  <si>
    <t>Poznámka k položce:_x000d_
- Návštěva servisního technika na odstranění poruch a provozuschopnosti UTZ v pracovní i mimopracovní době, včetně dopravy._x000d_
- Materiál použitý k opravě výtahu bude oceněn zvlášť cenou, v místě a čase obvyklou.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</si>
</sst>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8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2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2" t="s">
        <v>6</v>
      </c>
      <c r="BT2" s="12" t="s">
        <v>7</v>
      </c>
    </row>
    <row r="3" s="1" customFormat="1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="1" customFormat="1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s="1" customFormat="1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s="1" customFormat="1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s="1" customFormat="1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19</v>
      </c>
      <c r="AL7" s="17"/>
      <c r="AM7" s="17"/>
      <c r="AN7" s="22" t="s">
        <v>1</v>
      </c>
      <c r="AO7" s="17"/>
      <c r="AP7" s="17"/>
      <c r="AQ7" s="17"/>
      <c r="AR7" s="15"/>
      <c r="BE7" s="26"/>
      <c r="BS7" s="12" t="s">
        <v>6</v>
      </c>
    </row>
    <row r="8" s="1" customFormat="1" ht="12" customHeight="1">
      <c r="B8" s="16"/>
      <c r="C8" s="17"/>
      <c r="D8" s="27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22</v>
      </c>
      <c r="AL8" s="17"/>
      <c r="AM8" s="17"/>
      <c r="AN8" s="28" t="s">
        <v>23</v>
      </c>
      <c r="AO8" s="17"/>
      <c r="AP8" s="17"/>
      <c r="AQ8" s="17"/>
      <c r="AR8" s="15"/>
      <c r="BE8" s="26"/>
      <c r="BS8" s="12" t="s">
        <v>6</v>
      </c>
    </row>
    <row r="9" s="1" customFormat="1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s="1" customFormat="1" ht="12" customHeight="1">
      <c r="B10" s="16"/>
      <c r="C10" s="17"/>
      <c r="D10" s="27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25</v>
      </c>
      <c r="AL10" s="17"/>
      <c r="AM10" s="17"/>
      <c r="AN10" s="22" t="s">
        <v>1</v>
      </c>
      <c r="AO10" s="17"/>
      <c r="AP10" s="17"/>
      <c r="AQ10" s="17"/>
      <c r="AR10" s="15"/>
      <c r="BE10" s="26"/>
      <c r="BS10" s="12" t="s">
        <v>6</v>
      </c>
    </row>
    <row r="11" s="1" customFormat="1" ht="18.48" customHeight="1">
      <c r="B11" s="16"/>
      <c r="C11" s="17"/>
      <c r="D11" s="17"/>
      <c r="E11" s="22" t="s">
        <v>21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26</v>
      </c>
      <c r="AL11" s="17"/>
      <c r="AM11" s="17"/>
      <c r="AN11" s="22" t="s">
        <v>1</v>
      </c>
      <c r="AO11" s="17"/>
      <c r="AP11" s="17"/>
      <c r="AQ11" s="17"/>
      <c r="AR11" s="15"/>
      <c r="BE11" s="26"/>
      <c r="BS11" s="12" t="s">
        <v>6</v>
      </c>
    </row>
    <row r="12" s="1" customFormat="1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s="1" customFormat="1" ht="12" customHeight="1">
      <c r="B13" s="16"/>
      <c r="C13" s="17"/>
      <c r="D13" s="27" t="s">
        <v>27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25</v>
      </c>
      <c r="AL13" s="17"/>
      <c r="AM13" s="17"/>
      <c r="AN13" s="29" t="s">
        <v>28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28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26</v>
      </c>
      <c r="AL14" s="17"/>
      <c r="AM14" s="17"/>
      <c r="AN14" s="29" t="s">
        <v>28</v>
      </c>
      <c r="AO14" s="17"/>
      <c r="AP14" s="17"/>
      <c r="AQ14" s="17"/>
      <c r="AR14" s="15"/>
      <c r="BE14" s="26"/>
      <c r="BS14" s="12" t="s">
        <v>6</v>
      </c>
    </row>
    <row r="15" s="1" customFormat="1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s="1" customFormat="1" ht="12" customHeight="1">
      <c r="B16" s="16"/>
      <c r="C16" s="17"/>
      <c r="D16" s="27" t="s">
        <v>29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6"/>
      <c r="BS16" s="12" t="s">
        <v>4</v>
      </c>
    </row>
    <row r="17" s="1" customFormat="1" ht="18.48" customHeight="1">
      <c r="B17" s="16"/>
      <c r="C17" s="17"/>
      <c r="D17" s="17"/>
      <c r="E17" s="22" t="s">
        <v>21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26</v>
      </c>
      <c r="AL17" s="17"/>
      <c r="AM17" s="17"/>
      <c r="AN17" s="22" t="s">
        <v>1</v>
      </c>
      <c r="AO17" s="17"/>
      <c r="AP17" s="17"/>
      <c r="AQ17" s="17"/>
      <c r="AR17" s="15"/>
      <c r="BE17" s="26"/>
      <c r="BS17" s="12" t="s">
        <v>30</v>
      </c>
    </row>
    <row r="18" s="1" customFormat="1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s="1" customFormat="1" ht="12" customHeight="1">
      <c r="B19" s="16"/>
      <c r="C19" s="17"/>
      <c r="D19" s="27" t="s">
        <v>31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6"/>
      <c r="BS19" s="12" t="s">
        <v>6</v>
      </c>
    </row>
    <row r="20" s="1" customFormat="1" ht="18.48" customHeight="1">
      <c r="B20" s="16"/>
      <c r="C20" s="17"/>
      <c r="D20" s="17"/>
      <c r="E20" s="22" t="s">
        <v>21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26</v>
      </c>
      <c r="AL20" s="17"/>
      <c r="AM20" s="17"/>
      <c r="AN20" s="22" t="s">
        <v>1</v>
      </c>
      <c r="AO20" s="17"/>
      <c r="AP20" s="17"/>
      <c r="AQ20" s="17"/>
      <c r="AR20" s="15"/>
      <c r="BE20" s="26"/>
      <c r="BS20" s="12" t="s">
        <v>30</v>
      </c>
    </row>
    <row r="21" s="1" customFormat="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s="1" customFormat="1" ht="12" customHeight="1">
      <c r="B22" s="16"/>
      <c r="C22" s="17"/>
      <c r="D22" s="27" t="s">
        <v>32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s="1" customFormat="1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s="1" customFormat="1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s="1" customFormat="1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2" customFormat="1" ht="25.92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5"/>
      <c r="AQ26" s="35"/>
      <c r="AR26" s="39"/>
      <c r="BE26" s="26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6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34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35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36</v>
      </c>
      <c r="AL28" s="40"/>
      <c r="AM28" s="40"/>
      <c r="AN28" s="40"/>
      <c r="AO28" s="40"/>
      <c r="AP28" s="35"/>
      <c r="AQ28" s="35"/>
      <c r="AR28" s="39"/>
      <c r="BE28" s="26"/>
    </row>
    <row r="29" s="3" customFormat="1" ht="14.4" customHeight="1">
      <c r="A29" s="3"/>
      <c r="B29" s="41"/>
      <c r="C29" s="42"/>
      <c r="D29" s="27" t="s">
        <v>37</v>
      </c>
      <c r="E29" s="42"/>
      <c r="F29" s="27" t="s">
        <v>38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ROUND(AZ94,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ROUND(AV94, 2)</f>
        <v>0</v>
      </c>
      <c r="AL29" s="42"/>
      <c r="AM29" s="42"/>
      <c r="AN29" s="42"/>
      <c r="AO29" s="42"/>
      <c r="AP29" s="42"/>
      <c r="AQ29" s="42"/>
      <c r="AR29" s="45"/>
      <c r="BE29" s="46"/>
    </row>
    <row r="30" s="3" customFormat="1" ht="14.4" customHeight="1">
      <c r="A30" s="3"/>
      <c r="B30" s="41"/>
      <c r="C30" s="42"/>
      <c r="D30" s="42"/>
      <c r="E30" s="42"/>
      <c r="F30" s="27" t="s">
        <v>39</v>
      </c>
      <c r="G30" s="42"/>
      <c r="H30" s="42"/>
      <c r="I30" s="42"/>
      <c r="J30" s="42"/>
      <c r="K30" s="42"/>
      <c r="L30" s="43">
        <v>0.12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ROUND(AW94, 2)</f>
        <v>0</v>
      </c>
      <c r="AL30" s="42"/>
      <c r="AM30" s="42"/>
      <c r="AN30" s="42"/>
      <c r="AO30" s="42"/>
      <c r="AP30" s="42"/>
      <c r="AQ30" s="42"/>
      <c r="AR30" s="45"/>
      <c r="BE30" s="46"/>
    </row>
    <row r="31" hidden="1" s="3" customFormat="1" ht="14.4" customHeight="1">
      <c r="A31" s="3"/>
      <c r="B31" s="41"/>
      <c r="C31" s="42"/>
      <c r="D31" s="42"/>
      <c r="E31" s="42"/>
      <c r="F31" s="27" t="s">
        <v>40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ROUND(BB94,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46"/>
    </row>
    <row r="32" hidden="1" s="3" customFormat="1" ht="14.4" customHeight="1">
      <c r="A32" s="3"/>
      <c r="B32" s="41"/>
      <c r="C32" s="42"/>
      <c r="D32" s="42"/>
      <c r="E32" s="42"/>
      <c r="F32" s="27" t="s">
        <v>41</v>
      </c>
      <c r="G32" s="42"/>
      <c r="H32" s="42"/>
      <c r="I32" s="42"/>
      <c r="J32" s="42"/>
      <c r="K32" s="42"/>
      <c r="L32" s="43">
        <v>0.12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ROUND(BC94,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46"/>
    </row>
    <row r="33" hidden="1" s="3" customFormat="1" ht="14.4" customHeight="1">
      <c r="A33" s="3"/>
      <c r="B33" s="41"/>
      <c r="C33" s="42"/>
      <c r="D33" s="42"/>
      <c r="E33" s="42"/>
      <c r="F33" s="27" t="s">
        <v>42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46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6"/>
    </row>
    <row r="35" s="2" customFormat="1" ht="25.92" customHeight="1">
      <c r="A35" s="33"/>
      <c r="B35" s="34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9"/>
      <c r="BE37" s="33"/>
    </row>
    <row r="38" s="1" customFormat="1" ht="14.4" customHeight="1"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5"/>
    </row>
    <row r="39" s="1" customFormat="1" ht="14.4" customHeight="1"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5"/>
    </row>
    <row r="40" s="1" customFormat="1" ht="14.4" customHeight="1"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5"/>
    </row>
    <row r="41" s="1" customFormat="1" ht="14.4" customHeight="1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5"/>
    </row>
    <row r="42" s="1" customFormat="1" ht="14.4" customHeight="1"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5"/>
    </row>
    <row r="43" s="1" customFormat="1" ht="14.4" customHeight="1"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5"/>
    </row>
    <row r="44" s="1" customFormat="1" ht="14.4" customHeight="1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5"/>
    </row>
    <row r="45" s="1" customFormat="1" ht="14.4" customHeight="1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5"/>
    </row>
    <row r="46" s="1" customFormat="1" ht="14.4" customHeight="1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5"/>
    </row>
    <row r="47" s="1" customFormat="1" ht="14.4" customHeight="1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5"/>
    </row>
    <row r="48" s="1" customFormat="1" ht="14.4" customHeight="1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5"/>
    </row>
    <row r="49" s="2" customFormat="1" ht="14.4" customHeight="1">
      <c r="B49" s="54"/>
      <c r="C49" s="55"/>
      <c r="D49" s="56" t="s">
        <v>46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47</v>
      </c>
      <c r="AI49" s="57"/>
      <c r="AJ49" s="57"/>
      <c r="AK49" s="57"/>
      <c r="AL49" s="57"/>
      <c r="AM49" s="57"/>
      <c r="AN49" s="57"/>
      <c r="AO49" s="57"/>
      <c r="AP49" s="55"/>
      <c r="AQ49" s="55"/>
      <c r="AR49" s="58"/>
    </row>
    <row r="50"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5"/>
    </row>
    <row r="51"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5"/>
    </row>
    <row r="52"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5"/>
    </row>
    <row r="53"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5"/>
    </row>
    <row r="54"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5"/>
    </row>
    <row r="55"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5"/>
    </row>
    <row r="56"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5"/>
    </row>
    <row r="57"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5"/>
    </row>
    <row r="58"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5"/>
    </row>
    <row r="59">
      <c r="B59" s="16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5"/>
    </row>
    <row r="60" s="2" customFormat="1">
      <c r="A60" s="33"/>
      <c r="B60" s="34"/>
      <c r="C60" s="35"/>
      <c r="D60" s="59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9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9" t="s">
        <v>48</v>
      </c>
      <c r="AI60" s="37"/>
      <c r="AJ60" s="37"/>
      <c r="AK60" s="37"/>
      <c r="AL60" s="37"/>
      <c r="AM60" s="59" t="s">
        <v>49</v>
      </c>
      <c r="AN60" s="37"/>
      <c r="AO60" s="37"/>
      <c r="AP60" s="35"/>
      <c r="AQ60" s="35"/>
      <c r="AR60" s="39"/>
      <c r="BE60" s="33"/>
    </row>
    <row r="61">
      <c r="B61" s="16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5"/>
    </row>
    <row r="62"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5"/>
    </row>
    <row r="63"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5"/>
    </row>
    <row r="64" s="2" customFormat="1">
      <c r="A64" s="33"/>
      <c r="B64" s="34"/>
      <c r="C64" s="35"/>
      <c r="D64" s="56" t="s">
        <v>50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56" t="s">
        <v>51</v>
      </c>
      <c r="AI64" s="60"/>
      <c r="AJ64" s="60"/>
      <c r="AK64" s="60"/>
      <c r="AL64" s="60"/>
      <c r="AM64" s="60"/>
      <c r="AN64" s="60"/>
      <c r="AO64" s="60"/>
      <c r="AP64" s="35"/>
      <c r="AQ64" s="35"/>
      <c r="AR64" s="39"/>
      <c r="BE64" s="33"/>
    </row>
    <row r="65"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5"/>
    </row>
    <row r="66"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5"/>
    </row>
    <row r="67"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5"/>
    </row>
    <row r="68"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5"/>
    </row>
    <row r="69"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5"/>
    </row>
    <row r="70"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5"/>
    </row>
    <row r="71"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5"/>
    </row>
    <row r="72"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5"/>
    </row>
    <row r="73"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5"/>
    </row>
    <row r="74"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5"/>
    </row>
    <row r="75" s="2" customFormat="1">
      <c r="A75" s="33"/>
      <c r="B75" s="34"/>
      <c r="C75" s="35"/>
      <c r="D75" s="59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9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9" t="s">
        <v>48</v>
      </c>
      <c r="AI75" s="37"/>
      <c r="AJ75" s="37"/>
      <c r="AK75" s="37"/>
      <c r="AL75" s="37"/>
      <c r="AM75" s="59" t="s">
        <v>49</v>
      </c>
      <c r="AN75" s="37"/>
      <c r="AO75" s="37"/>
      <c r="AP75" s="35"/>
      <c r="AQ75" s="35"/>
      <c r="AR75" s="39"/>
      <c r="BE75" s="33"/>
    </row>
    <row r="76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9"/>
      <c r="BE76" s="33"/>
    </row>
    <row r="77" s="2" customFormat="1" ht="6.96" customHeight="1">
      <c r="A77" s="33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39"/>
      <c r="BE77" s="33"/>
    </row>
    <row r="81" s="2" customFormat="1" ht="6.96" customHeight="1">
      <c r="A81" s="33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39"/>
      <c r="BE81" s="33"/>
    </row>
    <row r="82" s="2" customFormat="1" ht="24.96" customHeight="1">
      <c r="A82" s="33"/>
      <c r="B82" s="34"/>
      <c r="C82" s="18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9"/>
      <c r="B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9"/>
      <c r="BE83" s="33"/>
    </row>
    <row r="84" s="4" customFormat="1" ht="12" customHeight="1">
      <c r="A84" s="4"/>
      <c r="B84" s="65"/>
      <c r="C84" s="27" t="s">
        <v>13</v>
      </c>
      <c r="D84" s="66"/>
      <c r="E84" s="66"/>
      <c r="F84" s="66"/>
      <c r="G84" s="66"/>
      <c r="H84" s="66"/>
      <c r="I84" s="66"/>
      <c r="J84" s="66"/>
      <c r="K84" s="66"/>
      <c r="L84" s="66" t="str">
        <f>K5</f>
        <v>01</v>
      </c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7"/>
      <c r="BE84" s="4"/>
    </row>
    <row r="85" s="5" customFormat="1" ht="36.96" customHeight="1">
      <c r="A85" s="5"/>
      <c r="B85" s="68"/>
      <c r="C85" s="69" t="s">
        <v>16</v>
      </c>
      <c r="D85" s="70"/>
      <c r="E85" s="70"/>
      <c r="F85" s="70"/>
      <c r="G85" s="70"/>
      <c r="H85" s="70"/>
      <c r="I85" s="70"/>
      <c r="J85" s="70"/>
      <c r="K85" s="70"/>
      <c r="L85" s="71" t="str">
        <f>K6</f>
        <v>Servis a údržba UTZ u OŘ Plzeň 2026-2029</v>
      </c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2"/>
      <c r="BE85" s="5"/>
    </row>
    <row r="86" s="2" customFormat="1" ht="6.96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9"/>
      <c r="BE86" s="33"/>
    </row>
    <row r="87" s="2" customFormat="1" ht="12" customHeight="1">
      <c r="A87" s="33"/>
      <c r="B87" s="34"/>
      <c r="C87" s="27" t="s">
        <v>20</v>
      </c>
      <c r="D87" s="35"/>
      <c r="E87" s="35"/>
      <c r="F87" s="35"/>
      <c r="G87" s="35"/>
      <c r="H87" s="35"/>
      <c r="I87" s="35"/>
      <c r="J87" s="35"/>
      <c r="K87" s="35"/>
      <c r="L87" s="73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7" t="s">
        <v>22</v>
      </c>
      <c r="AJ87" s="35"/>
      <c r="AK87" s="35"/>
      <c r="AL87" s="35"/>
      <c r="AM87" s="74" t="str">
        <f>IF(AN8= "","",AN8)</f>
        <v>17. 12. 2025</v>
      </c>
      <c r="AN87" s="74"/>
      <c r="AO87" s="35"/>
      <c r="AP87" s="35"/>
      <c r="AQ87" s="35"/>
      <c r="AR87" s="39"/>
      <c r="B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9"/>
      <c r="BE88" s="33"/>
    </row>
    <row r="89" s="2" customFormat="1" ht="15.15" customHeight="1">
      <c r="A89" s="33"/>
      <c r="B89" s="34"/>
      <c r="C89" s="27" t="s">
        <v>24</v>
      </c>
      <c r="D89" s="35"/>
      <c r="E89" s="35"/>
      <c r="F89" s="35"/>
      <c r="G89" s="35"/>
      <c r="H89" s="35"/>
      <c r="I89" s="35"/>
      <c r="J89" s="35"/>
      <c r="K89" s="35"/>
      <c r="L89" s="66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7" t="s">
        <v>29</v>
      </c>
      <c r="AJ89" s="35"/>
      <c r="AK89" s="35"/>
      <c r="AL89" s="35"/>
      <c r="AM89" s="75" t="str">
        <f>IF(E17="","",E17)</f>
        <v xml:space="preserve"> </v>
      </c>
      <c r="AN89" s="66"/>
      <c r="AO89" s="66"/>
      <c r="AP89" s="66"/>
      <c r="AQ89" s="35"/>
      <c r="AR89" s="39"/>
      <c r="AS89" s="76" t="s">
        <v>53</v>
      </c>
      <c r="AT89" s="77"/>
      <c r="AU89" s="78"/>
      <c r="AV89" s="78"/>
      <c r="AW89" s="78"/>
      <c r="AX89" s="78"/>
      <c r="AY89" s="78"/>
      <c r="AZ89" s="78"/>
      <c r="BA89" s="78"/>
      <c r="BB89" s="78"/>
      <c r="BC89" s="78"/>
      <c r="BD89" s="79"/>
      <c r="BE89" s="33"/>
    </row>
    <row r="90" s="2" customFormat="1" ht="15.15" customHeight="1">
      <c r="A90" s="33"/>
      <c r="B90" s="34"/>
      <c r="C90" s="27" t="s">
        <v>27</v>
      </c>
      <c r="D90" s="35"/>
      <c r="E90" s="35"/>
      <c r="F90" s="35"/>
      <c r="G90" s="35"/>
      <c r="H90" s="35"/>
      <c r="I90" s="35"/>
      <c r="J90" s="35"/>
      <c r="K90" s="35"/>
      <c r="L90" s="66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7" t="s">
        <v>31</v>
      </c>
      <c r="AJ90" s="35"/>
      <c r="AK90" s="35"/>
      <c r="AL90" s="35"/>
      <c r="AM90" s="75" t="str">
        <f>IF(E20="","",E20)</f>
        <v xml:space="preserve"> </v>
      </c>
      <c r="AN90" s="66"/>
      <c r="AO90" s="66"/>
      <c r="AP90" s="66"/>
      <c r="AQ90" s="35"/>
      <c r="AR90" s="39"/>
      <c r="AS90" s="80"/>
      <c r="AT90" s="81"/>
      <c r="AU90" s="82"/>
      <c r="AV90" s="82"/>
      <c r="AW90" s="82"/>
      <c r="AX90" s="82"/>
      <c r="AY90" s="82"/>
      <c r="AZ90" s="82"/>
      <c r="BA90" s="82"/>
      <c r="BB90" s="82"/>
      <c r="BC90" s="82"/>
      <c r="BD90" s="83"/>
      <c r="BE90" s="33"/>
    </row>
    <row r="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9"/>
      <c r="AS91" s="84"/>
      <c r="AT91" s="85"/>
      <c r="AU91" s="86"/>
      <c r="AV91" s="86"/>
      <c r="AW91" s="86"/>
      <c r="AX91" s="86"/>
      <c r="AY91" s="86"/>
      <c r="AZ91" s="86"/>
      <c r="BA91" s="86"/>
      <c r="BB91" s="86"/>
      <c r="BC91" s="86"/>
      <c r="BD91" s="87"/>
      <c r="BE91" s="33"/>
    </row>
    <row r="92" s="2" customFormat="1" ht="29.28" customHeight="1">
      <c r="A92" s="33"/>
      <c r="B92" s="34"/>
      <c r="C92" s="88" t="s">
        <v>54</v>
      </c>
      <c r="D92" s="89"/>
      <c r="E92" s="89"/>
      <c r="F92" s="89"/>
      <c r="G92" s="89"/>
      <c r="H92" s="90"/>
      <c r="I92" s="91" t="s">
        <v>55</v>
      </c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92" t="s">
        <v>56</v>
      </c>
      <c r="AH92" s="89"/>
      <c r="AI92" s="89"/>
      <c r="AJ92" s="89"/>
      <c r="AK92" s="89"/>
      <c r="AL92" s="89"/>
      <c r="AM92" s="89"/>
      <c r="AN92" s="91" t="s">
        <v>57</v>
      </c>
      <c r="AO92" s="89"/>
      <c r="AP92" s="93"/>
      <c r="AQ92" s="94" t="s">
        <v>58</v>
      </c>
      <c r="AR92" s="39"/>
      <c r="AS92" s="95" t="s">
        <v>59</v>
      </c>
      <c r="AT92" s="96" t="s">
        <v>60</v>
      </c>
      <c r="AU92" s="96" t="s">
        <v>61</v>
      </c>
      <c r="AV92" s="96" t="s">
        <v>62</v>
      </c>
      <c r="AW92" s="96" t="s">
        <v>63</v>
      </c>
      <c r="AX92" s="96" t="s">
        <v>64</v>
      </c>
      <c r="AY92" s="96" t="s">
        <v>65</v>
      </c>
      <c r="AZ92" s="96" t="s">
        <v>66</v>
      </c>
      <c r="BA92" s="96" t="s">
        <v>67</v>
      </c>
      <c r="BB92" s="96" t="s">
        <v>68</v>
      </c>
      <c r="BC92" s="96" t="s">
        <v>69</v>
      </c>
      <c r="BD92" s="97" t="s">
        <v>70</v>
      </c>
      <c r="BE92" s="33"/>
    </row>
    <row r="93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9"/>
      <c r="AS93" s="98"/>
      <c r="AT93" s="99"/>
      <c r="AU93" s="99"/>
      <c r="AV93" s="99"/>
      <c r="AW93" s="99"/>
      <c r="AX93" s="99"/>
      <c r="AY93" s="99"/>
      <c r="AZ93" s="99"/>
      <c r="BA93" s="99"/>
      <c r="BB93" s="99"/>
      <c r="BC93" s="99"/>
      <c r="BD93" s="100"/>
      <c r="BE93" s="33"/>
    </row>
    <row r="94" s="6" customFormat="1" ht="32.4" customHeight="1">
      <c r="A94" s="6"/>
      <c r="B94" s="101"/>
      <c r="C94" s="102" t="s">
        <v>71</v>
      </c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4">
        <f>ROUND(SUM(AG95:AG108),2)</f>
        <v>0</v>
      </c>
      <c r="AH94" s="104"/>
      <c r="AI94" s="104"/>
      <c r="AJ94" s="104"/>
      <c r="AK94" s="104"/>
      <c r="AL94" s="104"/>
      <c r="AM94" s="104"/>
      <c r="AN94" s="105">
        <f>SUM(AG94,AT94)</f>
        <v>0</v>
      </c>
      <c r="AO94" s="105"/>
      <c r="AP94" s="105"/>
      <c r="AQ94" s="106" t="s">
        <v>1</v>
      </c>
      <c r="AR94" s="107"/>
      <c r="AS94" s="108">
        <f>ROUND(SUM(AS95:AS108),2)</f>
        <v>0</v>
      </c>
      <c r="AT94" s="109">
        <f>ROUND(SUM(AV94:AW94),2)</f>
        <v>0</v>
      </c>
      <c r="AU94" s="110">
        <f>ROUND(SUM(AU95:AU108),5)</f>
        <v>0</v>
      </c>
      <c r="AV94" s="109">
        <f>ROUND(AZ94*L29,2)</f>
        <v>0</v>
      </c>
      <c r="AW94" s="109">
        <f>ROUND(BA94*L30,2)</f>
        <v>0</v>
      </c>
      <c r="AX94" s="109">
        <f>ROUND(BB94*L29,2)</f>
        <v>0</v>
      </c>
      <c r="AY94" s="109">
        <f>ROUND(BC94*L30,2)</f>
        <v>0</v>
      </c>
      <c r="AZ94" s="109">
        <f>ROUND(SUM(AZ95:AZ108),2)</f>
        <v>0</v>
      </c>
      <c r="BA94" s="109">
        <f>ROUND(SUM(BA95:BA108),2)</f>
        <v>0</v>
      </c>
      <c r="BB94" s="109">
        <f>ROUND(SUM(BB95:BB108),2)</f>
        <v>0</v>
      </c>
      <c r="BC94" s="109">
        <f>ROUND(SUM(BC95:BC108),2)</f>
        <v>0</v>
      </c>
      <c r="BD94" s="111">
        <f>ROUND(SUM(BD95:BD108),2)</f>
        <v>0</v>
      </c>
      <c r="BE94" s="6"/>
      <c r="BS94" s="112" t="s">
        <v>72</v>
      </c>
      <c r="BT94" s="112" t="s">
        <v>73</v>
      </c>
      <c r="BU94" s="113" t="s">
        <v>74</v>
      </c>
      <c r="BV94" s="112" t="s">
        <v>75</v>
      </c>
      <c r="BW94" s="112" t="s">
        <v>5</v>
      </c>
      <c r="BX94" s="112" t="s">
        <v>76</v>
      </c>
      <c r="CL94" s="112" t="s">
        <v>1</v>
      </c>
    </row>
    <row r="95" s="7" customFormat="1" ht="24.75" customHeight="1">
      <c r="A95" s="114" t="s">
        <v>77</v>
      </c>
      <c r="B95" s="115"/>
      <c r="C95" s="116"/>
      <c r="D95" s="117" t="s">
        <v>78</v>
      </c>
      <c r="E95" s="117"/>
      <c r="F95" s="117"/>
      <c r="G95" s="117"/>
      <c r="H95" s="117"/>
      <c r="I95" s="118"/>
      <c r="J95" s="117" t="s">
        <v>79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'SO 01 - Výrobce KONE Indu...'!J30</f>
        <v>0</v>
      </c>
      <c r="AH95" s="118"/>
      <c r="AI95" s="118"/>
      <c r="AJ95" s="118"/>
      <c r="AK95" s="118"/>
      <c r="AL95" s="118"/>
      <c r="AM95" s="118"/>
      <c r="AN95" s="119">
        <f>SUM(AG95,AT95)</f>
        <v>0</v>
      </c>
      <c r="AO95" s="118"/>
      <c r="AP95" s="118"/>
      <c r="AQ95" s="120" t="s">
        <v>80</v>
      </c>
      <c r="AR95" s="121"/>
      <c r="AS95" s="122">
        <v>0</v>
      </c>
      <c r="AT95" s="123">
        <f>ROUND(SUM(AV95:AW95),2)</f>
        <v>0</v>
      </c>
      <c r="AU95" s="124">
        <f>'SO 01 - Výrobce KONE Indu...'!P116</f>
        <v>0</v>
      </c>
      <c r="AV95" s="123">
        <f>'SO 01 - Výrobce KONE Indu...'!J33</f>
        <v>0</v>
      </c>
      <c r="AW95" s="123">
        <f>'SO 01 - Výrobce KONE Indu...'!J34</f>
        <v>0</v>
      </c>
      <c r="AX95" s="123">
        <f>'SO 01 - Výrobce KONE Indu...'!J35</f>
        <v>0</v>
      </c>
      <c r="AY95" s="123">
        <f>'SO 01 - Výrobce KONE Indu...'!J36</f>
        <v>0</v>
      </c>
      <c r="AZ95" s="123">
        <f>'SO 01 - Výrobce KONE Indu...'!F33</f>
        <v>0</v>
      </c>
      <c r="BA95" s="123">
        <f>'SO 01 - Výrobce KONE Indu...'!F34</f>
        <v>0</v>
      </c>
      <c r="BB95" s="123">
        <f>'SO 01 - Výrobce KONE Indu...'!F35</f>
        <v>0</v>
      </c>
      <c r="BC95" s="123">
        <f>'SO 01 - Výrobce KONE Indu...'!F36</f>
        <v>0</v>
      </c>
      <c r="BD95" s="125">
        <f>'SO 01 - Výrobce KONE Indu...'!F37</f>
        <v>0</v>
      </c>
      <c r="BE95" s="7"/>
      <c r="BT95" s="126" t="s">
        <v>81</v>
      </c>
      <c r="BV95" s="126" t="s">
        <v>75</v>
      </c>
      <c r="BW95" s="126" t="s">
        <v>82</v>
      </c>
      <c r="BX95" s="126" t="s">
        <v>5</v>
      </c>
      <c r="CL95" s="126" t="s">
        <v>1</v>
      </c>
      <c r="CM95" s="126" t="s">
        <v>83</v>
      </c>
    </row>
    <row r="96" s="7" customFormat="1" ht="24.75" customHeight="1">
      <c r="A96" s="114" t="s">
        <v>77</v>
      </c>
      <c r="B96" s="115"/>
      <c r="C96" s="116"/>
      <c r="D96" s="117" t="s">
        <v>84</v>
      </c>
      <c r="E96" s="117"/>
      <c r="F96" s="117"/>
      <c r="G96" s="117"/>
      <c r="H96" s="117"/>
      <c r="I96" s="118"/>
      <c r="J96" s="117" t="s">
        <v>85</v>
      </c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9">
        <f>'SO 02 - Výrobce KONE a.s....'!J30</f>
        <v>0</v>
      </c>
      <c r="AH96" s="118"/>
      <c r="AI96" s="118"/>
      <c r="AJ96" s="118"/>
      <c r="AK96" s="118"/>
      <c r="AL96" s="118"/>
      <c r="AM96" s="118"/>
      <c r="AN96" s="119">
        <f>SUM(AG96,AT96)</f>
        <v>0</v>
      </c>
      <c r="AO96" s="118"/>
      <c r="AP96" s="118"/>
      <c r="AQ96" s="120" t="s">
        <v>80</v>
      </c>
      <c r="AR96" s="121"/>
      <c r="AS96" s="122">
        <v>0</v>
      </c>
      <c r="AT96" s="123">
        <f>ROUND(SUM(AV96:AW96),2)</f>
        <v>0</v>
      </c>
      <c r="AU96" s="124">
        <f>'SO 02 - Výrobce KONE a.s....'!P116</f>
        <v>0</v>
      </c>
      <c r="AV96" s="123">
        <f>'SO 02 - Výrobce KONE a.s....'!J33</f>
        <v>0</v>
      </c>
      <c r="AW96" s="123">
        <f>'SO 02 - Výrobce KONE a.s....'!J34</f>
        <v>0</v>
      </c>
      <c r="AX96" s="123">
        <f>'SO 02 - Výrobce KONE a.s....'!J35</f>
        <v>0</v>
      </c>
      <c r="AY96" s="123">
        <f>'SO 02 - Výrobce KONE a.s....'!J36</f>
        <v>0</v>
      </c>
      <c r="AZ96" s="123">
        <f>'SO 02 - Výrobce KONE a.s....'!F33</f>
        <v>0</v>
      </c>
      <c r="BA96" s="123">
        <f>'SO 02 - Výrobce KONE a.s....'!F34</f>
        <v>0</v>
      </c>
      <c r="BB96" s="123">
        <f>'SO 02 - Výrobce KONE a.s....'!F35</f>
        <v>0</v>
      </c>
      <c r="BC96" s="123">
        <f>'SO 02 - Výrobce KONE a.s....'!F36</f>
        <v>0</v>
      </c>
      <c r="BD96" s="125">
        <f>'SO 02 - Výrobce KONE a.s....'!F37</f>
        <v>0</v>
      </c>
      <c r="BE96" s="7"/>
      <c r="BT96" s="126" t="s">
        <v>81</v>
      </c>
      <c r="BV96" s="126" t="s">
        <v>75</v>
      </c>
      <c r="BW96" s="126" t="s">
        <v>86</v>
      </c>
      <c r="BX96" s="126" t="s">
        <v>5</v>
      </c>
      <c r="CL96" s="126" t="s">
        <v>1</v>
      </c>
      <c r="CM96" s="126" t="s">
        <v>83</v>
      </c>
    </row>
    <row r="97" s="7" customFormat="1" ht="24.75" customHeight="1">
      <c r="A97" s="114" t="s">
        <v>77</v>
      </c>
      <c r="B97" s="115"/>
      <c r="C97" s="116"/>
      <c r="D97" s="117" t="s">
        <v>87</v>
      </c>
      <c r="E97" s="117"/>
      <c r="F97" s="117"/>
      <c r="G97" s="117"/>
      <c r="H97" s="117"/>
      <c r="I97" s="118"/>
      <c r="J97" s="117" t="s">
        <v>88</v>
      </c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9">
        <f>'SO 03 - Výrobce OTIS a.s....'!J30</f>
        <v>0</v>
      </c>
      <c r="AH97" s="118"/>
      <c r="AI97" s="118"/>
      <c r="AJ97" s="118"/>
      <c r="AK97" s="118"/>
      <c r="AL97" s="118"/>
      <c r="AM97" s="118"/>
      <c r="AN97" s="119">
        <f>SUM(AG97,AT97)</f>
        <v>0</v>
      </c>
      <c r="AO97" s="118"/>
      <c r="AP97" s="118"/>
      <c r="AQ97" s="120" t="s">
        <v>80</v>
      </c>
      <c r="AR97" s="121"/>
      <c r="AS97" s="122">
        <v>0</v>
      </c>
      <c r="AT97" s="123">
        <f>ROUND(SUM(AV97:AW97),2)</f>
        <v>0</v>
      </c>
      <c r="AU97" s="124">
        <f>'SO 03 - Výrobce OTIS a.s....'!P116</f>
        <v>0</v>
      </c>
      <c r="AV97" s="123">
        <f>'SO 03 - Výrobce OTIS a.s....'!J33</f>
        <v>0</v>
      </c>
      <c r="AW97" s="123">
        <f>'SO 03 - Výrobce OTIS a.s....'!J34</f>
        <v>0</v>
      </c>
      <c r="AX97" s="123">
        <f>'SO 03 - Výrobce OTIS a.s....'!J35</f>
        <v>0</v>
      </c>
      <c r="AY97" s="123">
        <f>'SO 03 - Výrobce OTIS a.s....'!J36</f>
        <v>0</v>
      </c>
      <c r="AZ97" s="123">
        <f>'SO 03 - Výrobce OTIS a.s....'!F33</f>
        <v>0</v>
      </c>
      <c r="BA97" s="123">
        <f>'SO 03 - Výrobce OTIS a.s....'!F34</f>
        <v>0</v>
      </c>
      <c r="BB97" s="123">
        <f>'SO 03 - Výrobce OTIS a.s....'!F35</f>
        <v>0</v>
      </c>
      <c r="BC97" s="123">
        <f>'SO 03 - Výrobce OTIS a.s....'!F36</f>
        <v>0</v>
      </c>
      <c r="BD97" s="125">
        <f>'SO 03 - Výrobce OTIS a.s....'!F37</f>
        <v>0</v>
      </c>
      <c r="BE97" s="7"/>
      <c r="BT97" s="126" t="s">
        <v>81</v>
      </c>
      <c r="BV97" s="126" t="s">
        <v>75</v>
      </c>
      <c r="BW97" s="126" t="s">
        <v>89</v>
      </c>
      <c r="BX97" s="126" t="s">
        <v>5</v>
      </c>
      <c r="CL97" s="126" t="s">
        <v>1</v>
      </c>
      <c r="CM97" s="126" t="s">
        <v>83</v>
      </c>
    </row>
    <row r="98" s="7" customFormat="1" ht="16.5" customHeight="1">
      <c r="A98" s="114" t="s">
        <v>77</v>
      </c>
      <c r="B98" s="115"/>
      <c r="C98" s="116"/>
      <c r="D98" s="117" t="s">
        <v>90</v>
      </c>
      <c r="E98" s="117"/>
      <c r="F98" s="117"/>
      <c r="G98" s="117"/>
      <c r="H98" s="117"/>
      <c r="I98" s="118"/>
      <c r="J98" s="117" t="s">
        <v>91</v>
      </c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9">
        <f>'SO 04 - Výrobce SCHINDLER...'!J30</f>
        <v>0</v>
      </c>
      <c r="AH98" s="118"/>
      <c r="AI98" s="118"/>
      <c r="AJ98" s="118"/>
      <c r="AK98" s="118"/>
      <c r="AL98" s="118"/>
      <c r="AM98" s="118"/>
      <c r="AN98" s="119">
        <f>SUM(AG98,AT98)</f>
        <v>0</v>
      </c>
      <c r="AO98" s="118"/>
      <c r="AP98" s="118"/>
      <c r="AQ98" s="120" t="s">
        <v>80</v>
      </c>
      <c r="AR98" s="121"/>
      <c r="AS98" s="122">
        <v>0</v>
      </c>
      <c r="AT98" s="123">
        <f>ROUND(SUM(AV98:AW98),2)</f>
        <v>0</v>
      </c>
      <c r="AU98" s="124">
        <f>'SO 04 - Výrobce SCHINDLER...'!P116</f>
        <v>0</v>
      </c>
      <c r="AV98" s="123">
        <f>'SO 04 - Výrobce SCHINDLER...'!J33</f>
        <v>0</v>
      </c>
      <c r="AW98" s="123">
        <f>'SO 04 - Výrobce SCHINDLER...'!J34</f>
        <v>0</v>
      </c>
      <c r="AX98" s="123">
        <f>'SO 04 - Výrobce SCHINDLER...'!J35</f>
        <v>0</v>
      </c>
      <c r="AY98" s="123">
        <f>'SO 04 - Výrobce SCHINDLER...'!J36</f>
        <v>0</v>
      </c>
      <c r="AZ98" s="123">
        <f>'SO 04 - Výrobce SCHINDLER...'!F33</f>
        <v>0</v>
      </c>
      <c r="BA98" s="123">
        <f>'SO 04 - Výrobce SCHINDLER...'!F34</f>
        <v>0</v>
      </c>
      <c r="BB98" s="123">
        <f>'SO 04 - Výrobce SCHINDLER...'!F35</f>
        <v>0</v>
      </c>
      <c r="BC98" s="123">
        <f>'SO 04 - Výrobce SCHINDLER...'!F36</f>
        <v>0</v>
      </c>
      <c r="BD98" s="125">
        <f>'SO 04 - Výrobce SCHINDLER...'!F37</f>
        <v>0</v>
      </c>
      <c r="BE98" s="7"/>
      <c r="BT98" s="126" t="s">
        <v>81</v>
      </c>
      <c r="BV98" s="126" t="s">
        <v>75</v>
      </c>
      <c r="BW98" s="126" t="s">
        <v>92</v>
      </c>
      <c r="BX98" s="126" t="s">
        <v>5</v>
      </c>
      <c r="CL98" s="126" t="s">
        <v>1</v>
      </c>
      <c r="CM98" s="126" t="s">
        <v>83</v>
      </c>
    </row>
    <row r="99" s="7" customFormat="1" ht="24.75" customHeight="1">
      <c r="A99" s="114" t="s">
        <v>77</v>
      </c>
      <c r="B99" s="115"/>
      <c r="C99" s="116"/>
      <c r="D99" s="117" t="s">
        <v>93</v>
      </c>
      <c r="E99" s="117"/>
      <c r="F99" s="117"/>
      <c r="G99" s="117"/>
      <c r="H99" s="117"/>
      <c r="I99" s="118"/>
      <c r="J99" s="117" t="s">
        <v>94</v>
      </c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119">
        <f>'SO 05 - Výrobce SCHMITT+S...'!J30</f>
        <v>0</v>
      </c>
      <c r="AH99" s="118"/>
      <c r="AI99" s="118"/>
      <c r="AJ99" s="118"/>
      <c r="AK99" s="118"/>
      <c r="AL99" s="118"/>
      <c r="AM99" s="118"/>
      <c r="AN99" s="119">
        <f>SUM(AG99,AT99)</f>
        <v>0</v>
      </c>
      <c r="AO99" s="118"/>
      <c r="AP99" s="118"/>
      <c r="AQ99" s="120" t="s">
        <v>80</v>
      </c>
      <c r="AR99" s="121"/>
      <c r="AS99" s="122">
        <v>0</v>
      </c>
      <c r="AT99" s="123">
        <f>ROUND(SUM(AV99:AW99),2)</f>
        <v>0</v>
      </c>
      <c r="AU99" s="124">
        <f>'SO 05 - Výrobce SCHMITT+S...'!P116</f>
        <v>0</v>
      </c>
      <c r="AV99" s="123">
        <f>'SO 05 - Výrobce SCHMITT+S...'!J33</f>
        <v>0</v>
      </c>
      <c r="AW99" s="123">
        <f>'SO 05 - Výrobce SCHMITT+S...'!J34</f>
        <v>0</v>
      </c>
      <c r="AX99" s="123">
        <f>'SO 05 - Výrobce SCHMITT+S...'!J35</f>
        <v>0</v>
      </c>
      <c r="AY99" s="123">
        <f>'SO 05 - Výrobce SCHMITT+S...'!J36</f>
        <v>0</v>
      </c>
      <c r="AZ99" s="123">
        <f>'SO 05 - Výrobce SCHMITT+S...'!F33</f>
        <v>0</v>
      </c>
      <c r="BA99" s="123">
        <f>'SO 05 - Výrobce SCHMITT+S...'!F34</f>
        <v>0</v>
      </c>
      <c r="BB99" s="123">
        <f>'SO 05 - Výrobce SCHMITT+S...'!F35</f>
        <v>0</v>
      </c>
      <c r="BC99" s="123">
        <f>'SO 05 - Výrobce SCHMITT+S...'!F36</f>
        <v>0</v>
      </c>
      <c r="BD99" s="125">
        <f>'SO 05 - Výrobce SCHMITT+S...'!F37</f>
        <v>0</v>
      </c>
      <c r="BE99" s="7"/>
      <c r="BT99" s="126" t="s">
        <v>81</v>
      </c>
      <c r="BV99" s="126" t="s">
        <v>75</v>
      </c>
      <c r="BW99" s="126" t="s">
        <v>95</v>
      </c>
      <c r="BX99" s="126" t="s">
        <v>5</v>
      </c>
      <c r="CL99" s="126" t="s">
        <v>1</v>
      </c>
      <c r="CM99" s="126" t="s">
        <v>83</v>
      </c>
    </row>
    <row r="100" s="7" customFormat="1" ht="24.75" customHeight="1">
      <c r="A100" s="114" t="s">
        <v>77</v>
      </c>
      <c r="B100" s="115"/>
      <c r="C100" s="116"/>
      <c r="D100" s="117" t="s">
        <v>96</v>
      </c>
      <c r="E100" s="117"/>
      <c r="F100" s="117"/>
      <c r="G100" s="117"/>
      <c r="H100" s="117"/>
      <c r="I100" s="118"/>
      <c r="J100" s="117" t="s">
        <v>97</v>
      </c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9">
        <f>'SO 06 - Výrobce TRAMONTÁŽ...'!J30</f>
        <v>0</v>
      </c>
      <c r="AH100" s="118"/>
      <c r="AI100" s="118"/>
      <c r="AJ100" s="118"/>
      <c r="AK100" s="118"/>
      <c r="AL100" s="118"/>
      <c r="AM100" s="118"/>
      <c r="AN100" s="119">
        <f>SUM(AG100,AT100)</f>
        <v>0</v>
      </c>
      <c r="AO100" s="118"/>
      <c r="AP100" s="118"/>
      <c r="AQ100" s="120" t="s">
        <v>80</v>
      </c>
      <c r="AR100" s="121"/>
      <c r="AS100" s="122">
        <v>0</v>
      </c>
      <c r="AT100" s="123">
        <f>ROUND(SUM(AV100:AW100),2)</f>
        <v>0</v>
      </c>
      <c r="AU100" s="124">
        <f>'SO 06 - Výrobce TRAMONTÁŽ...'!P116</f>
        <v>0</v>
      </c>
      <c r="AV100" s="123">
        <f>'SO 06 - Výrobce TRAMONTÁŽ...'!J33</f>
        <v>0</v>
      </c>
      <c r="AW100" s="123">
        <f>'SO 06 - Výrobce TRAMONTÁŽ...'!J34</f>
        <v>0</v>
      </c>
      <c r="AX100" s="123">
        <f>'SO 06 - Výrobce TRAMONTÁŽ...'!J35</f>
        <v>0</v>
      </c>
      <c r="AY100" s="123">
        <f>'SO 06 - Výrobce TRAMONTÁŽ...'!J36</f>
        <v>0</v>
      </c>
      <c r="AZ100" s="123">
        <f>'SO 06 - Výrobce TRAMONTÁŽ...'!F33</f>
        <v>0</v>
      </c>
      <c r="BA100" s="123">
        <f>'SO 06 - Výrobce TRAMONTÁŽ...'!F34</f>
        <v>0</v>
      </c>
      <c r="BB100" s="123">
        <f>'SO 06 - Výrobce TRAMONTÁŽ...'!F35</f>
        <v>0</v>
      </c>
      <c r="BC100" s="123">
        <f>'SO 06 - Výrobce TRAMONTÁŽ...'!F36</f>
        <v>0</v>
      </c>
      <c r="BD100" s="125">
        <f>'SO 06 - Výrobce TRAMONTÁŽ...'!F37</f>
        <v>0</v>
      </c>
      <c r="BE100" s="7"/>
      <c r="BT100" s="126" t="s">
        <v>81</v>
      </c>
      <c r="BV100" s="126" t="s">
        <v>75</v>
      </c>
      <c r="BW100" s="126" t="s">
        <v>98</v>
      </c>
      <c r="BX100" s="126" t="s">
        <v>5</v>
      </c>
      <c r="CL100" s="126" t="s">
        <v>1</v>
      </c>
      <c r="CM100" s="126" t="s">
        <v>83</v>
      </c>
    </row>
    <row r="101" s="7" customFormat="1" ht="24.75" customHeight="1">
      <c r="A101" s="114" t="s">
        <v>77</v>
      </c>
      <c r="B101" s="115"/>
      <c r="C101" s="116"/>
      <c r="D101" s="117" t="s">
        <v>99</v>
      </c>
      <c r="E101" s="117"/>
      <c r="F101" s="117"/>
      <c r="G101" s="117"/>
      <c r="H101" s="117"/>
      <c r="I101" s="118"/>
      <c r="J101" s="117" t="s">
        <v>100</v>
      </c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7"/>
      <c r="AE101" s="117"/>
      <c r="AF101" s="117"/>
      <c r="AG101" s="119">
        <f>'SO 07 - Výrobce TRANSPORT...'!J30</f>
        <v>0</v>
      </c>
      <c r="AH101" s="118"/>
      <c r="AI101" s="118"/>
      <c r="AJ101" s="118"/>
      <c r="AK101" s="118"/>
      <c r="AL101" s="118"/>
      <c r="AM101" s="118"/>
      <c r="AN101" s="119">
        <f>SUM(AG101,AT101)</f>
        <v>0</v>
      </c>
      <c r="AO101" s="118"/>
      <c r="AP101" s="118"/>
      <c r="AQ101" s="120" t="s">
        <v>80</v>
      </c>
      <c r="AR101" s="121"/>
      <c r="AS101" s="122">
        <v>0</v>
      </c>
      <c r="AT101" s="123">
        <f>ROUND(SUM(AV101:AW101),2)</f>
        <v>0</v>
      </c>
      <c r="AU101" s="124">
        <f>'SO 07 - Výrobce TRANSPORT...'!P116</f>
        <v>0</v>
      </c>
      <c r="AV101" s="123">
        <f>'SO 07 - Výrobce TRANSPORT...'!J33</f>
        <v>0</v>
      </c>
      <c r="AW101" s="123">
        <f>'SO 07 - Výrobce TRANSPORT...'!J34</f>
        <v>0</v>
      </c>
      <c r="AX101" s="123">
        <f>'SO 07 - Výrobce TRANSPORT...'!J35</f>
        <v>0</v>
      </c>
      <c r="AY101" s="123">
        <f>'SO 07 - Výrobce TRANSPORT...'!J36</f>
        <v>0</v>
      </c>
      <c r="AZ101" s="123">
        <f>'SO 07 - Výrobce TRANSPORT...'!F33</f>
        <v>0</v>
      </c>
      <c r="BA101" s="123">
        <f>'SO 07 - Výrobce TRANSPORT...'!F34</f>
        <v>0</v>
      </c>
      <c r="BB101" s="123">
        <f>'SO 07 - Výrobce TRANSPORT...'!F35</f>
        <v>0</v>
      </c>
      <c r="BC101" s="123">
        <f>'SO 07 - Výrobce TRANSPORT...'!F36</f>
        <v>0</v>
      </c>
      <c r="BD101" s="125">
        <f>'SO 07 - Výrobce TRANSPORT...'!F37</f>
        <v>0</v>
      </c>
      <c r="BE101" s="7"/>
      <c r="BT101" s="126" t="s">
        <v>81</v>
      </c>
      <c r="BV101" s="126" t="s">
        <v>75</v>
      </c>
      <c r="BW101" s="126" t="s">
        <v>101</v>
      </c>
      <c r="BX101" s="126" t="s">
        <v>5</v>
      </c>
      <c r="CL101" s="126" t="s">
        <v>1</v>
      </c>
      <c r="CM101" s="126" t="s">
        <v>83</v>
      </c>
    </row>
    <row r="102" s="7" customFormat="1" ht="24.75" customHeight="1">
      <c r="A102" s="114" t="s">
        <v>77</v>
      </c>
      <c r="B102" s="115"/>
      <c r="C102" s="116"/>
      <c r="D102" s="117" t="s">
        <v>102</v>
      </c>
      <c r="E102" s="117"/>
      <c r="F102" s="117"/>
      <c r="G102" s="117"/>
      <c r="H102" s="117"/>
      <c r="I102" s="118"/>
      <c r="J102" s="117" t="s">
        <v>103</v>
      </c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119">
        <f>'SO 08 - Výrobce Výtahy VE...'!J30</f>
        <v>0</v>
      </c>
      <c r="AH102" s="118"/>
      <c r="AI102" s="118"/>
      <c r="AJ102" s="118"/>
      <c r="AK102" s="118"/>
      <c r="AL102" s="118"/>
      <c r="AM102" s="118"/>
      <c r="AN102" s="119">
        <f>SUM(AG102,AT102)</f>
        <v>0</v>
      </c>
      <c r="AO102" s="118"/>
      <c r="AP102" s="118"/>
      <c r="AQ102" s="120" t="s">
        <v>80</v>
      </c>
      <c r="AR102" s="121"/>
      <c r="AS102" s="122">
        <v>0</v>
      </c>
      <c r="AT102" s="123">
        <f>ROUND(SUM(AV102:AW102),2)</f>
        <v>0</v>
      </c>
      <c r="AU102" s="124">
        <f>'SO 08 - Výrobce Výtahy VE...'!P116</f>
        <v>0</v>
      </c>
      <c r="AV102" s="123">
        <f>'SO 08 - Výrobce Výtahy VE...'!J33</f>
        <v>0</v>
      </c>
      <c r="AW102" s="123">
        <f>'SO 08 - Výrobce Výtahy VE...'!J34</f>
        <v>0</v>
      </c>
      <c r="AX102" s="123">
        <f>'SO 08 - Výrobce Výtahy VE...'!J35</f>
        <v>0</v>
      </c>
      <c r="AY102" s="123">
        <f>'SO 08 - Výrobce Výtahy VE...'!J36</f>
        <v>0</v>
      </c>
      <c r="AZ102" s="123">
        <f>'SO 08 - Výrobce Výtahy VE...'!F33</f>
        <v>0</v>
      </c>
      <c r="BA102" s="123">
        <f>'SO 08 - Výrobce Výtahy VE...'!F34</f>
        <v>0</v>
      </c>
      <c r="BB102" s="123">
        <f>'SO 08 - Výrobce Výtahy VE...'!F35</f>
        <v>0</v>
      </c>
      <c r="BC102" s="123">
        <f>'SO 08 - Výrobce Výtahy VE...'!F36</f>
        <v>0</v>
      </c>
      <c r="BD102" s="125">
        <f>'SO 08 - Výrobce Výtahy VE...'!F37</f>
        <v>0</v>
      </c>
      <c r="BE102" s="7"/>
      <c r="BT102" s="126" t="s">
        <v>81</v>
      </c>
      <c r="BV102" s="126" t="s">
        <v>75</v>
      </c>
      <c r="BW102" s="126" t="s">
        <v>104</v>
      </c>
      <c r="BX102" s="126" t="s">
        <v>5</v>
      </c>
      <c r="CL102" s="126" t="s">
        <v>1</v>
      </c>
      <c r="CM102" s="126" t="s">
        <v>83</v>
      </c>
    </row>
    <row r="103" s="7" customFormat="1" ht="24.75" customHeight="1">
      <c r="A103" s="114" t="s">
        <v>77</v>
      </c>
      <c r="B103" s="115"/>
      <c r="C103" s="116"/>
      <c r="D103" s="117" t="s">
        <v>105</v>
      </c>
      <c r="E103" s="117"/>
      <c r="F103" s="117"/>
      <c r="G103" s="117"/>
      <c r="H103" s="117"/>
      <c r="I103" s="118"/>
      <c r="J103" s="117" t="s">
        <v>106</v>
      </c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9">
        <f>'SO 09 - Výrobce VOTO PLZE...'!J30</f>
        <v>0</v>
      </c>
      <c r="AH103" s="118"/>
      <c r="AI103" s="118"/>
      <c r="AJ103" s="118"/>
      <c r="AK103" s="118"/>
      <c r="AL103" s="118"/>
      <c r="AM103" s="118"/>
      <c r="AN103" s="119">
        <f>SUM(AG103,AT103)</f>
        <v>0</v>
      </c>
      <c r="AO103" s="118"/>
      <c r="AP103" s="118"/>
      <c r="AQ103" s="120" t="s">
        <v>80</v>
      </c>
      <c r="AR103" s="121"/>
      <c r="AS103" s="122">
        <v>0</v>
      </c>
      <c r="AT103" s="123">
        <f>ROUND(SUM(AV103:AW103),2)</f>
        <v>0</v>
      </c>
      <c r="AU103" s="124">
        <f>'SO 09 - Výrobce VOTO PLZE...'!P116</f>
        <v>0</v>
      </c>
      <c r="AV103" s="123">
        <f>'SO 09 - Výrobce VOTO PLZE...'!J33</f>
        <v>0</v>
      </c>
      <c r="AW103" s="123">
        <f>'SO 09 - Výrobce VOTO PLZE...'!J34</f>
        <v>0</v>
      </c>
      <c r="AX103" s="123">
        <f>'SO 09 - Výrobce VOTO PLZE...'!J35</f>
        <v>0</v>
      </c>
      <c r="AY103" s="123">
        <f>'SO 09 - Výrobce VOTO PLZE...'!J36</f>
        <v>0</v>
      </c>
      <c r="AZ103" s="123">
        <f>'SO 09 - Výrobce VOTO PLZE...'!F33</f>
        <v>0</v>
      </c>
      <c r="BA103" s="123">
        <f>'SO 09 - Výrobce VOTO PLZE...'!F34</f>
        <v>0</v>
      </c>
      <c r="BB103" s="123">
        <f>'SO 09 - Výrobce VOTO PLZE...'!F35</f>
        <v>0</v>
      </c>
      <c r="BC103" s="123">
        <f>'SO 09 - Výrobce VOTO PLZE...'!F36</f>
        <v>0</v>
      </c>
      <c r="BD103" s="125">
        <f>'SO 09 - Výrobce VOTO PLZE...'!F37</f>
        <v>0</v>
      </c>
      <c r="BE103" s="7"/>
      <c r="BT103" s="126" t="s">
        <v>81</v>
      </c>
      <c r="BV103" s="126" t="s">
        <v>75</v>
      </c>
      <c r="BW103" s="126" t="s">
        <v>107</v>
      </c>
      <c r="BX103" s="126" t="s">
        <v>5</v>
      </c>
      <c r="CL103" s="126" t="s">
        <v>1</v>
      </c>
      <c r="CM103" s="126" t="s">
        <v>83</v>
      </c>
    </row>
    <row r="104" s="7" customFormat="1" ht="24.75" customHeight="1">
      <c r="A104" s="114" t="s">
        <v>77</v>
      </c>
      <c r="B104" s="115"/>
      <c r="C104" s="116"/>
      <c r="D104" s="117" t="s">
        <v>108</v>
      </c>
      <c r="E104" s="117"/>
      <c r="F104" s="117"/>
      <c r="G104" s="117"/>
      <c r="H104" s="117"/>
      <c r="I104" s="118"/>
      <c r="J104" s="117" t="s">
        <v>109</v>
      </c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7"/>
      <c r="AB104" s="117"/>
      <c r="AC104" s="117"/>
      <c r="AD104" s="117"/>
      <c r="AE104" s="117"/>
      <c r="AF104" s="117"/>
      <c r="AG104" s="119">
        <f>'SO 10 - Výrobce Výtahy PL...'!J30</f>
        <v>0</v>
      </c>
      <c r="AH104" s="118"/>
      <c r="AI104" s="118"/>
      <c r="AJ104" s="118"/>
      <c r="AK104" s="118"/>
      <c r="AL104" s="118"/>
      <c r="AM104" s="118"/>
      <c r="AN104" s="119">
        <f>SUM(AG104,AT104)</f>
        <v>0</v>
      </c>
      <c r="AO104" s="118"/>
      <c r="AP104" s="118"/>
      <c r="AQ104" s="120" t="s">
        <v>80</v>
      </c>
      <c r="AR104" s="121"/>
      <c r="AS104" s="122">
        <v>0</v>
      </c>
      <c r="AT104" s="123">
        <f>ROUND(SUM(AV104:AW104),2)</f>
        <v>0</v>
      </c>
      <c r="AU104" s="124">
        <f>'SO 10 - Výrobce Výtahy PL...'!P116</f>
        <v>0</v>
      </c>
      <c r="AV104" s="123">
        <f>'SO 10 - Výrobce Výtahy PL...'!J33</f>
        <v>0</v>
      </c>
      <c r="AW104" s="123">
        <f>'SO 10 - Výrobce Výtahy PL...'!J34</f>
        <v>0</v>
      </c>
      <c r="AX104" s="123">
        <f>'SO 10 - Výrobce Výtahy PL...'!J35</f>
        <v>0</v>
      </c>
      <c r="AY104" s="123">
        <f>'SO 10 - Výrobce Výtahy PL...'!J36</f>
        <v>0</v>
      </c>
      <c r="AZ104" s="123">
        <f>'SO 10 - Výrobce Výtahy PL...'!F33</f>
        <v>0</v>
      </c>
      <c r="BA104" s="123">
        <f>'SO 10 - Výrobce Výtahy PL...'!F34</f>
        <v>0</v>
      </c>
      <c r="BB104" s="123">
        <f>'SO 10 - Výrobce Výtahy PL...'!F35</f>
        <v>0</v>
      </c>
      <c r="BC104" s="123">
        <f>'SO 10 - Výrobce Výtahy PL...'!F36</f>
        <v>0</v>
      </c>
      <c r="BD104" s="125">
        <f>'SO 10 - Výrobce Výtahy PL...'!F37</f>
        <v>0</v>
      </c>
      <c r="BE104" s="7"/>
      <c r="BT104" s="126" t="s">
        <v>81</v>
      </c>
      <c r="BV104" s="126" t="s">
        <v>75</v>
      </c>
      <c r="BW104" s="126" t="s">
        <v>110</v>
      </c>
      <c r="BX104" s="126" t="s">
        <v>5</v>
      </c>
      <c r="CL104" s="126" t="s">
        <v>1</v>
      </c>
      <c r="CM104" s="126" t="s">
        <v>83</v>
      </c>
    </row>
    <row r="105" s="7" customFormat="1" ht="16.5" customHeight="1">
      <c r="A105" s="114" t="s">
        <v>77</v>
      </c>
      <c r="B105" s="115"/>
      <c r="C105" s="116"/>
      <c r="D105" s="117" t="s">
        <v>111</v>
      </c>
      <c r="E105" s="117"/>
      <c r="F105" s="117"/>
      <c r="G105" s="117"/>
      <c r="H105" s="117"/>
      <c r="I105" s="118"/>
      <c r="J105" s="117" t="s">
        <v>112</v>
      </c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117"/>
      <c r="X105" s="117"/>
      <c r="Y105" s="117"/>
      <c r="Z105" s="117"/>
      <c r="AA105" s="117"/>
      <c r="AB105" s="117"/>
      <c r="AC105" s="117"/>
      <c r="AD105" s="117"/>
      <c r="AE105" s="117"/>
      <c r="AF105" s="117"/>
      <c r="AG105" s="119">
        <f>'SO 11 - Výrobce ALTECH - ...'!J30</f>
        <v>0</v>
      </c>
      <c r="AH105" s="118"/>
      <c r="AI105" s="118"/>
      <c r="AJ105" s="118"/>
      <c r="AK105" s="118"/>
      <c r="AL105" s="118"/>
      <c r="AM105" s="118"/>
      <c r="AN105" s="119">
        <f>SUM(AG105,AT105)</f>
        <v>0</v>
      </c>
      <c r="AO105" s="118"/>
      <c r="AP105" s="118"/>
      <c r="AQ105" s="120" t="s">
        <v>80</v>
      </c>
      <c r="AR105" s="121"/>
      <c r="AS105" s="122">
        <v>0</v>
      </c>
      <c r="AT105" s="123">
        <f>ROUND(SUM(AV105:AW105),2)</f>
        <v>0</v>
      </c>
      <c r="AU105" s="124">
        <f>'SO 11 - Výrobce ALTECH - ...'!P116</f>
        <v>0</v>
      </c>
      <c r="AV105" s="123">
        <f>'SO 11 - Výrobce ALTECH - ...'!J33</f>
        <v>0</v>
      </c>
      <c r="AW105" s="123">
        <f>'SO 11 - Výrobce ALTECH - ...'!J34</f>
        <v>0</v>
      </c>
      <c r="AX105" s="123">
        <f>'SO 11 - Výrobce ALTECH - ...'!J35</f>
        <v>0</v>
      </c>
      <c r="AY105" s="123">
        <f>'SO 11 - Výrobce ALTECH - ...'!J36</f>
        <v>0</v>
      </c>
      <c r="AZ105" s="123">
        <f>'SO 11 - Výrobce ALTECH - ...'!F33</f>
        <v>0</v>
      </c>
      <c r="BA105" s="123">
        <f>'SO 11 - Výrobce ALTECH - ...'!F34</f>
        <v>0</v>
      </c>
      <c r="BB105" s="123">
        <f>'SO 11 - Výrobce ALTECH - ...'!F35</f>
        <v>0</v>
      </c>
      <c r="BC105" s="123">
        <f>'SO 11 - Výrobce ALTECH - ...'!F36</f>
        <v>0</v>
      </c>
      <c r="BD105" s="125">
        <f>'SO 11 - Výrobce ALTECH - ...'!F37</f>
        <v>0</v>
      </c>
      <c r="BE105" s="7"/>
      <c r="BT105" s="126" t="s">
        <v>81</v>
      </c>
      <c r="BV105" s="126" t="s">
        <v>75</v>
      </c>
      <c r="BW105" s="126" t="s">
        <v>113</v>
      </c>
      <c r="BX105" s="126" t="s">
        <v>5</v>
      </c>
      <c r="CL105" s="126" t="s">
        <v>1</v>
      </c>
      <c r="CM105" s="126" t="s">
        <v>83</v>
      </c>
    </row>
    <row r="106" s="7" customFormat="1" ht="16.5" customHeight="1">
      <c r="A106" s="114" t="s">
        <v>77</v>
      </c>
      <c r="B106" s="115"/>
      <c r="C106" s="116"/>
      <c r="D106" s="117" t="s">
        <v>114</v>
      </c>
      <c r="E106" s="117"/>
      <c r="F106" s="117"/>
      <c r="G106" s="117"/>
      <c r="H106" s="117"/>
      <c r="I106" s="118"/>
      <c r="J106" s="117" t="s">
        <v>115</v>
      </c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  <c r="AD106" s="117"/>
      <c r="AE106" s="117"/>
      <c r="AF106" s="117"/>
      <c r="AG106" s="119">
        <f>'SO 12 - Výrobce ITS Praha...'!J30</f>
        <v>0</v>
      </c>
      <c r="AH106" s="118"/>
      <c r="AI106" s="118"/>
      <c r="AJ106" s="118"/>
      <c r="AK106" s="118"/>
      <c r="AL106" s="118"/>
      <c r="AM106" s="118"/>
      <c r="AN106" s="119">
        <f>SUM(AG106,AT106)</f>
        <v>0</v>
      </c>
      <c r="AO106" s="118"/>
      <c r="AP106" s="118"/>
      <c r="AQ106" s="120" t="s">
        <v>80</v>
      </c>
      <c r="AR106" s="121"/>
      <c r="AS106" s="122">
        <v>0</v>
      </c>
      <c r="AT106" s="123">
        <f>ROUND(SUM(AV106:AW106),2)</f>
        <v>0</v>
      </c>
      <c r="AU106" s="124">
        <f>'SO 12 - Výrobce ITS Praha...'!P116</f>
        <v>0</v>
      </c>
      <c r="AV106" s="123">
        <f>'SO 12 - Výrobce ITS Praha...'!J33</f>
        <v>0</v>
      </c>
      <c r="AW106" s="123">
        <f>'SO 12 - Výrobce ITS Praha...'!J34</f>
        <v>0</v>
      </c>
      <c r="AX106" s="123">
        <f>'SO 12 - Výrobce ITS Praha...'!J35</f>
        <v>0</v>
      </c>
      <c r="AY106" s="123">
        <f>'SO 12 - Výrobce ITS Praha...'!J36</f>
        <v>0</v>
      </c>
      <c r="AZ106" s="123">
        <f>'SO 12 - Výrobce ITS Praha...'!F33</f>
        <v>0</v>
      </c>
      <c r="BA106" s="123">
        <f>'SO 12 - Výrobce ITS Praha...'!F34</f>
        <v>0</v>
      </c>
      <c r="BB106" s="123">
        <f>'SO 12 - Výrobce ITS Praha...'!F35</f>
        <v>0</v>
      </c>
      <c r="BC106" s="123">
        <f>'SO 12 - Výrobce ITS Praha...'!F36</f>
        <v>0</v>
      </c>
      <c r="BD106" s="125">
        <f>'SO 12 - Výrobce ITS Praha...'!F37</f>
        <v>0</v>
      </c>
      <c r="BE106" s="7"/>
      <c r="BT106" s="126" t="s">
        <v>81</v>
      </c>
      <c r="BV106" s="126" t="s">
        <v>75</v>
      </c>
      <c r="BW106" s="126" t="s">
        <v>116</v>
      </c>
      <c r="BX106" s="126" t="s">
        <v>5</v>
      </c>
      <c r="CL106" s="126" t="s">
        <v>1</v>
      </c>
      <c r="CM106" s="126" t="s">
        <v>83</v>
      </c>
    </row>
    <row r="107" s="7" customFormat="1" ht="16.5" customHeight="1">
      <c r="A107" s="114" t="s">
        <v>77</v>
      </c>
      <c r="B107" s="115"/>
      <c r="C107" s="116"/>
      <c r="D107" s="117" t="s">
        <v>117</v>
      </c>
      <c r="E107" s="117"/>
      <c r="F107" s="117"/>
      <c r="G107" s="117"/>
      <c r="H107" s="117"/>
      <c r="I107" s="118"/>
      <c r="J107" s="117" t="s">
        <v>118</v>
      </c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7"/>
      <c r="W107" s="117"/>
      <c r="X107" s="117"/>
      <c r="Y107" s="117"/>
      <c r="Z107" s="117"/>
      <c r="AA107" s="117"/>
      <c r="AB107" s="117"/>
      <c r="AC107" s="117"/>
      <c r="AD107" s="117"/>
      <c r="AE107" s="117"/>
      <c r="AF107" s="117"/>
      <c r="AG107" s="119">
        <f>'SO 13 - Výrobce D.S.D.MET...'!J30</f>
        <v>0</v>
      </c>
      <c r="AH107" s="118"/>
      <c r="AI107" s="118"/>
      <c r="AJ107" s="118"/>
      <c r="AK107" s="118"/>
      <c r="AL107" s="118"/>
      <c r="AM107" s="118"/>
      <c r="AN107" s="119">
        <f>SUM(AG107,AT107)</f>
        <v>0</v>
      </c>
      <c r="AO107" s="118"/>
      <c r="AP107" s="118"/>
      <c r="AQ107" s="120" t="s">
        <v>80</v>
      </c>
      <c r="AR107" s="121"/>
      <c r="AS107" s="122">
        <v>0</v>
      </c>
      <c r="AT107" s="123">
        <f>ROUND(SUM(AV107:AW107),2)</f>
        <v>0</v>
      </c>
      <c r="AU107" s="124">
        <f>'SO 13 - Výrobce D.S.D.MET...'!P116</f>
        <v>0</v>
      </c>
      <c r="AV107" s="123">
        <f>'SO 13 - Výrobce D.S.D.MET...'!J33</f>
        <v>0</v>
      </c>
      <c r="AW107" s="123">
        <f>'SO 13 - Výrobce D.S.D.MET...'!J34</f>
        <v>0</v>
      </c>
      <c r="AX107" s="123">
        <f>'SO 13 - Výrobce D.S.D.MET...'!J35</f>
        <v>0</v>
      </c>
      <c r="AY107" s="123">
        <f>'SO 13 - Výrobce D.S.D.MET...'!J36</f>
        <v>0</v>
      </c>
      <c r="AZ107" s="123">
        <f>'SO 13 - Výrobce D.S.D.MET...'!F33</f>
        <v>0</v>
      </c>
      <c r="BA107" s="123">
        <f>'SO 13 - Výrobce D.S.D.MET...'!F34</f>
        <v>0</v>
      </c>
      <c r="BB107" s="123">
        <f>'SO 13 - Výrobce D.S.D.MET...'!F35</f>
        <v>0</v>
      </c>
      <c r="BC107" s="123">
        <f>'SO 13 - Výrobce D.S.D.MET...'!F36</f>
        <v>0</v>
      </c>
      <c r="BD107" s="125">
        <f>'SO 13 - Výrobce D.S.D.MET...'!F37</f>
        <v>0</v>
      </c>
      <c r="BE107" s="7"/>
      <c r="BT107" s="126" t="s">
        <v>81</v>
      </c>
      <c r="BV107" s="126" t="s">
        <v>75</v>
      </c>
      <c r="BW107" s="126" t="s">
        <v>119</v>
      </c>
      <c r="BX107" s="126" t="s">
        <v>5</v>
      </c>
      <c r="CL107" s="126" t="s">
        <v>1</v>
      </c>
      <c r="CM107" s="126" t="s">
        <v>83</v>
      </c>
    </row>
    <row r="108" s="7" customFormat="1" ht="16.5" customHeight="1">
      <c r="A108" s="114" t="s">
        <v>77</v>
      </c>
      <c r="B108" s="115"/>
      <c r="C108" s="116"/>
      <c r="D108" s="117" t="s">
        <v>120</v>
      </c>
      <c r="E108" s="117"/>
      <c r="F108" s="117"/>
      <c r="G108" s="117"/>
      <c r="H108" s="117"/>
      <c r="I108" s="118"/>
      <c r="J108" s="117" t="s">
        <v>121</v>
      </c>
      <c r="K108" s="117"/>
      <c r="L108" s="117"/>
      <c r="M108" s="117"/>
      <c r="N108" s="117"/>
      <c r="O108" s="117"/>
      <c r="P108" s="117"/>
      <c r="Q108" s="117"/>
      <c r="R108" s="117"/>
      <c r="S108" s="117"/>
      <c r="T108" s="117"/>
      <c r="U108" s="117"/>
      <c r="V108" s="117"/>
      <c r="W108" s="117"/>
      <c r="X108" s="117"/>
      <c r="Y108" s="117"/>
      <c r="Z108" s="117"/>
      <c r="AA108" s="117"/>
      <c r="AB108" s="117"/>
      <c r="AC108" s="117"/>
      <c r="AD108" s="117"/>
      <c r="AE108" s="117"/>
      <c r="AF108" s="117"/>
      <c r="AG108" s="119">
        <f>'SO 14 - Práce'!J30</f>
        <v>0</v>
      </c>
      <c r="AH108" s="118"/>
      <c r="AI108" s="118"/>
      <c r="AJ108" s="118"/>
      <c r="AK108" s="118"/>
      <c r="AL108" s="118"/>
      <c r="AM108" s="118"/>
      <c r="AN108" s="119">
        <f>SUM(AG108,AT108)</f>
        <v>0</v>
      </c>
      <c r="AO108" s="118"/>
      <c r="AP108" s="118"/>
      <c r="AQ108" s="120" t="s">
        <v>80</v>
      </c>
      <c r="AR108" s="121"/>
      <c r="AS108" s="127">
        <v>0</v>
      </c>
      <c r="AT108" s="128">
        <f>ROUND(SUM(AV108:AW108),2)</f>
        <v>0</v>
      </c>
      <c r="AU108" s="129">
        <f>'SO 14 - Práce'!P116</f>
        <v>0</v>
      </c>
      <c r="AV108" s="128">
        <f>'SO 14 - Práce'!J33</f>
        <v>0</v>
      </c>
      <c r="AW108" s="128">
        <f>'SO 14 - Práce'!J34</f>
        <v>0</v>
      </c>
      <c r="AX108" s="128">
        <f>'SO 14 - Práce'!J35</f>
        <v>0</v>
      </c>
      <c r="AY108" s="128">
        <f>'SO 14 - Práce'!J36</f>
        <v>0</v>
      </c>
      <c r="AZ108" s="128">
        <f>'SO 14 - Práce'!F33</f>
        <v>0</v>
      </c>
      <c r="BA108" s="128">
        <f>'SO 14 - Práce'!F34</f>
        <v>0</v>
      </c>
      <c r="BB108" s="128">
        <f>'SO 14 - Práce'!F35</f>
        <v>0</v>
      </c>
      <c r="BC108" s="128">
        <f>'SO 14 - Práce'!F36</f>
        <v>0</v>
      </c>
      <c r="BD108" s="130">
        <f>'SO 14 - Práce'!F37</f>
        <v>0</v>
      </c>
      <c r="BE108" s="7"/>
      <c r="BT108" s="126" t="s">
        <v>81</v>
      </c>
      <c r="BV108" s="126" t="s">
        <v>75</v>
      </c>
      <c r="BW108" s="126" t="s">
        <v>122</v>
      </c>
      <c r="BX108" s="126" t="s">
        <v>5</v>
      </c>
      <c r="CL108" s="126" t="s">
        <v>1</v>
      </c>
      <c r="CM108" s="126" t="s">
        <v>83</v>
      </c>
    </row>
    <row r="109" s="2" customFormat="1" ht="30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9"/>
      <c r="AS109" s="33"/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</row>
    <row r="110" s="2" customFormat="1" ht="6.96" customHeight="1">
      <c r="A110" s="33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39"/>
      <c r="AS110" s="33"/>
      <c r="AT110" s="33"/>
      <c r="AU110" s="33"/>
      <c r="AV110" s="33"/>
      <c r="AW110" s="33"/>
      <c r="AX110" s="33"/>
      <c r="AY110" s="33"/>
      <c r="AZ110" s="33"/>
      <c r="BA110" s="33"/>
      <c r="BB110" s="33"/>
      <c r="BC110" s="33"/>
      <c r="BD110" s="33"/>
      <c r="BE110" s="33"/>
    </row>
  </sheetData>
  <sheetProtection sheet="1" formatColumns="0" formatRows="0" objects="1" scenarios="1" spinCount="100000" saltValue="wwj2vbKBpqbcPpJbzck6KFvCozY3yiwhWeQDizO3zk5bcn459VXJFPdEOJqsBUBn70NgRUldfS4u36dsBYh33g==" hashValue="NO7IDlLWdjjDfJswdnAbP21JcCVgEfTzIWC8ApYteKHslKSXjMJOq/lBm/QATVM3eZsnhH7S89K0tKQlO7MiSQ==" algorithmName="SHA-512" password="CC35"/>
  <mergeCells count="94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J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G94:AM94"/>
    <mergeCell ref="AN94:AP94"/>
  </mergeCells>
  <hyperlinks>
    <hyperlink ref="A95" location="'SO 01 - Výrobce KONE Indu...'!C2" display="/"/>
    <hyperlink ref="A96" location="'SO 02 - Výrobce KONE a.s....'!C2" display="/"/>
    <hyperlink ref="A97" location="'SO 03 - Výrobce OTIS a.s....'!C2" display="/"/>
    <hyperlink ref="A98" location="'SO 04 - Výrobce SCHINDLER...'!C2" display="/"/>
    <hyperlink ref="A99" location="'SO 05 - Výrobce SCHMITT+S...'!C2" display="/"/>
    <hyperlink ref="A100" location="'SO 06 - Výrobce TRAMONTÁŽ...'!C2" display="/"/>
    <hyperlink ref="A101" location="'SO 07 - Výrobce TRANSPORT...'!C2" display="/"/>
    <hyperlink ref="A102" location="'SO 08 - Výrobce Výtahy VE...'!C2" display="/"/>
    <hyperlink ref="A103" location="'SO 09 - Výrobce VOTO PLZE...'!C2" display="/"/>
    <hyperlink ref="A104" location="'SO 10 - Výrobce Výtahy PL...'!C2" display="/"/>
    <hyperlink ref="A105" location="'SO 11 - Výrobce ALTECH - ...'!C2" display="/"/>
    <hyperlink ref="A106" location="'SO 12 - Výrobce ITS Praha...'!C2" display="/"/>
    <hyperlink ref="A107" location="'SO 13 - Výrobce D.S.D.MET...'!C2" display="/"/>
    <hyperlink ref="A108" location="'SO 14 - Prá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107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5"/>
      <c r="AT3" s="12" t="s">
        <v>83</v>
      </c>
    </row>
    <row r="4" s="1" customFormat="1" ht="24.96" customHeight="1">
      <c r="B4" s="15"/>
      <c r="D4" s="133" t="s">
        <v>123</v>
      </c>
      <c r="L4" s="15"/>
      <c r="M4" s="134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35" t="s">
        <v>16</v>
      </c>
      <c r="L6" s="15"/>
    </row>
    <row r="7" s="1" customFormat="1" ht="16.5" customHeight="1">
      <c r="B7" s="15"/>
      <c r="E7" s="136" t="str">
        <f>'Rekapitulace stavby'!K6</f>
        <v>Servis a údržba UTZ u OŘ Plzeň 2026-2029</v>
      </c>
      <c r="F7" s="135"/>
      <c r="G7" s="135"/>
      <c r="H7" s="135"/>
      <c r="L7" s="15"/>
    </row>
    <row r="8" s="2" customFormat="1" ht="12" customHeight="1">
      <c r="A8" s="33"/>
      <c r="B8" s="39"/>
      <c r="C8" s="33"/>
      <c r="D8" s="135" t="s">
        <v>124</v>
      </c>
      <c r="E8" s="33"/>
      <c r="F8" s="33"/>
      <c r="G8" s="33"/>
      <c r="H8" s="33"/>
      <c r="I8" s="33"/>
      <c r="J8" s="33"/>
      <c r="K8" s="33"/>
      <c r="L8" s="5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7" t="s">
        <v>223</v>
      </c>
      <c r="F9" s="33"/>
      <c r="G9" s="33"/>
      <c r="H9" s="33"/>
      <c r="I9" s="33"/>
      <c r="J9" s="33"/>
      <c r="K9" s="33"/>
      <c r="L9" s="5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5" t="s">
        <v>18</v>
      </c>
      <c r="E11" s="33"/>
      <c r="F11" s="138" t="s">
        <v>1</v>
      </c>
      <c r="G11" s="33"/>
      <c r="H11" s="33"/>
      <c r="I11" s="135" t="s">
        <v>19</v>
      </c>
      <c r="J11" s="138" t="s">
        <v>1</v>
      </c>
      <c r="K11" s="33"/>
      <c r="L11" s="5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17. 12. 2025</v>
      </c>
      <c r="K12" s="33"/>
      <c r="L12" s="5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5" t="s">
        <v>24</v>
      </c>
      <c r="E14" s="33"/>
      <c r="F14" s="33"/>
      <c r="G14" s="33"/>
      <c r="H14" s="33"/>
      <c r="I14" s="135" t="s">
        <v>25</v>
      </c>
      <c r="J14" s="138" t="str">
        <f>IF('Rekapitulace stavby'!AN10="","",'Rekapitulace stavby'!AN10)</f>
        <v/>
      </c>
      <c r="K14" s="33"/>
      <c r="L14" s="5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8" t="str">
        <f>IF('Rekapitulace stavby'!E11="","",'Rekapitulace stavby'!E11)</f>
        <v xml:space="preserve"> </v>
      </c>
      <c r="F15" s="33"/>
      <c r="G15" s="33"/>
      <c r="H15" s="33"/>
      <c r="I15" s="135" t="s">
        <v>26</v>
      </c>
      <c r="J15" s="138" t="str">
        <f>IF('Rekapitulace stavby'!AN11="","",'Rekapitulace stavby'!AN11)</f>
        <v/>
      </c>
      <c r="K15" s="33"/>
      <c r="L15" s="5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5" t="s">
        <v>27</v>
      </c>
      <c r="E17" s="33"/>
      <c r="F17" s="33"/>
      <c r="G17" s="33"/>
      <c r="H17" s="33"/>
      <c r="I17" s="135" t="s">
        <v>25</v>
      </c>
      <c r="J17" s="28" t="str">
        <f>'Rekapitulace stavby'!AN13</f>
        <v>Vyplň údaj</v>
      </c>
      <c r="K17" s="33"/>
      <c r="L17" s="5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28" t="str">
        <f>'Rekapitulace stavby'!E14</f>
        <v>Vyplň údaj</v>
      </c>
      <c r="F18" s="138"/>
      <c r="G18" s="138"/>
      <c r="H18" s="138"/>
      <c r="I18" s="135" t="s">
        <v>26</v>
      </c>
      <c r="J18" s="28" t="str">
        <f>'Rekapitulace stavby'!AN14</f>
        <v>Vyplň údaj</v>
      </c>
      <c r="K18" s="33"/>
      <c r="L18" s="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5" t="s">
        <v>29</v>
      </c>
      <c r="E20" s="33"/>
      <c r="F20" s="33"/>
      <c r="G20" s="33"/>
      <c r="H20" s="33"/>
      <c r="I20" s="135" t="s">
        <v>25</v>
      </c>
      <c r="J20" s="138" t="str">
        <f>IF('Rekapitulace stavby'!AN16="","",'Rekapitulace stavby'!AN16)</f>
        <v/>
      </c>
      <c r="K20" s="33"/>
      <c r="L20" s="5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8" t="str">
        <f>IF('Rekapitulace stavby'!E17="","",'Rekapitulace stavby'!E17)</f>
        <v xml:space="preserve"> </v>
      </c>
      <c r="F21" s="33"/>
      <c r="G21" s="33"/>
      <c r="H21" s="33"/>
      <c r="I21" s="135" t="s">
        <v>26</v>
      </c>
      <c r="J21" s="138" t="str">
        <f>IF('Rekapitulace stavby'!AN17="","",'Rekapitulace stavby'!AN17)</f>
        <v/>
      </c>
      <c r="K21" s="33"/>
      <c r="L21" s="5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5" t="s">
        <v>31</v>
      </c>
      <c r="E23" s="33"/>
      <c r="F23" s="33"/>
      <c r="G23" s="33"/>
      <c r="H23" s="33"/>
      <c r="I23" s="135" t="s">
        <v>25</v>
      </c>
      <c r="J23" s="138" t="str">
        <f>IF('Rekapitulace stavby'!AN19="","",'Rekapitulace stavby'!AN19)</f>
        <v/>
      </c>
      <c r="K23" s="33"/>
      <c r="L23" s="5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8" t="str">
        <f>IF('Rekapitulace stavby'!E20="","",'Rekapitulace stavby'!E20)</f>
        <v xml:space="preserve"> </v>
      </c>
      <c r="F24" s="33"/>
      <c r="G24" s="33"/>
      <c r="H24" s="33"/>
      <c r="I24" s="135" t="s">
        <v>26</v>
      </c>
      <c r="J24" s="138" t="str">
        <f>IF('Rekapitulace stavby'!AN20="","",'Rekapitulace stavby'!AN20)</f>
        <v/>
      </c>
      <c r="K24" s="33"/>
      <c r="L24" s="5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5" t="s">
        <v>32</v>
      </c>
      <c r="E26" s="33"/>
      <c r="F26" s="33"/>
      <c r="G26" s="33"/>
      <c r="H26" s="33"/>
      <c r="I26" s="33"/>
      <c r="J26" s="33"/>
      <c r="K26" s="33"/>
      <c r="L26" s="5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5" t="s">
        <v>33</v>
      </c>
      <c r="E30" s="33"/>
      <c r="F30" s="33"/>
      <c r="G30" s="33"/>
      <c r="H30" s="33"/>
      <c r="I30" s="33"/>
      <c r="J30" s="146">
        <f>ROUND(J116, 2)</f>
        <v>0</v>
      </c>
      <c r="K30" s="33"/>
      <c r="L30" s="5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7" t="s">
        <v>35</v>
      </c>
      <c r="G32" s="33"/>
      <c r="H32" s="33"/>
      <c r="I32" s="147" t="s">
        <v>34</v>
      </c>
      <c r="J32" s="147" t="s">
        <v>36</v>
      </c>
      <c r="K32" s="33"/>
      <c r="L32" s="5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8" t="s">
        <v>37</v>
      </c>
      <c r="E33" s="135" t="s">
        <v>38</v>
      </c>
      <c r="F33" s="149">
        <f>ROUND((SUM(BE116:BE122)),  2)</f>
        <v>0</v>
      </c>
      <c r="G33" s="33"/>
      <c r="H33" s="33"/>
      <c r="I33" s="150">
        <v>0.20999999999999999</v>
      </c>
      <c r="J33" s="149">
        <f>ROUND(((SUM(BE116:BE122))*I33),  2)</f>
        <v>0</v>
      </c>
      <c r="K33" s="33"/>
      <c r="L33" s="5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5" t="s">
        <v>39</v>
      </c>
      <c r="F34" s="149">
        <f>ROUND((SUM(BF116:BF122)),  2)</f>
        <v>0</v>
      </c>
      <c r="G34" s="33"/>
      <c r="H34" s="33"/>
      <c r="I34" s="150">
        <v>0.12</v>
      </c>
      <c r="J34" s="149">
        <f>ROUND(((SUM(BF116:BF122))*I34),  2)</f>
        <v>0</v>
      </c>
      <c r="K34" s="33"/>
      <c r="L34" s="5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40</v>
      </c>
      <c r="F35" s="149">
        <f>ROUND((SUM(BG116:BG122)),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41</v>
      </c>
      <c r="F36" s="149">
        <f>ROUND((SUM(BH116:BH122)),  2)</f>
        <v>0</v>
      </c>
      <c r="G36" s="33"/>
      <c r="H36" s="33"/>
      <c r="I36" s="150">
        <v>0.12</v>
      </c>
      <c r="J36" s="149">
        <f>0</f>
        <v>0</v>
      </c>
      <c r="K36" s="33"/>
      <c r="L36" s="5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42</v>
      </c>
      <c r="F37" s="149">
        <f>ROUND((SUM(BI116:BI122)),  2)</f>
        <v>0</v>
      </c>
      <c r="G37" s="33"/>
      <c r="H37" s="33"/>
      <c r="I37" s="150">
        <v>0</v>
      </c>
      <c r="J37" s="149">
        <f>0</f>
        <v>0</v>
      </c>
      <c r="K37" s="33"/>
      <c r="L37" s="5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1"/>
      <c r="D39" s="152" t="s">
        <v>43</v>
      </c>
      <c r="E39" s="153"/>
      <c r="F39" s="153"/>
      <c r="G39" s="154" t="s">
        <v>44</v>
      </c>
      <c r="H39" s="155" t="s">
        <v>45</v>
      </c>
      <c r="I39" s="153"/>
      <c r="J39" s="156">
        <f>SUM(J30:J37)</f>
        <v>0</v>
      </c>
      <c r="K39" s="157"/>
      <c r="L39" s="5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5"/>
      <c r="L41" s="15"/>
    </row>
    <row r="42" s="1" customFormat="1" ht="14.4" customHeight="1">
      <c r="B42" s="15"/>
      <c r="L42" s="15"/>
    </row>
    <row r="43" s="1" customFormat="1" ht="14.4" customHeight="1">
      <c r="B43" s="15"/>
      <c r="L43" s="15"/>
    </row>
    <row r="44" s="1" customFormat="1" ht="14.4" customHeight="1">
      <c r="B44" s="15"/>
      <c r="L44" s="15"/>
    </row>
    <row r="45" s="1" customFormat="1" ht="14.4" customHeight="1">
      <c r="B45" s="15"/>
      <c r="L45" s="15"/>
    </row>
    <row r="46" s="1" customFormat="1" ht="14.4" customHeight="1">
      <c r="B46" s="15"/>
      <c r="L46" s="15"/>
    </row>
    <row r="47" s="1" customFormat="1" ht="14.4" customHeight="1">
      <c r="B47" s="15"/>
      <c r="L47" s="15"/>
    </row>
    <row r="48" s="1" customFormat="1" ht="14.4" customHeight="1">
      <c r="B48" s="15"/>
      <c r="L48" s="15"/>
    </row>
    <row r="49" s="1" customFormat="1" ht="14.4" customHeight="1">
      <c r="B49" s="15"/>
      <c r="L49" s="15"/>
    </row>
    <row r="50" s="2" customFormat="1" ht="14.4" customHeight="1">
      <c r="B50" s="58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58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2" customFormat="1">
      <c r="A61" s="33"/>
      <c r="B61" s="39"/>
      <c r="C61" s="33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5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5"/>
      <c r="L62" s="15"/>
    </row>
    <row r="63">
      <c r="B63" s="15"/>
      <c r="L63" s="15"/>
    </row>
    <row r="64">
      <c r="B64" s="15"/>
      <c r="L64" s="15"/>
    </row>
    <row r="65" s="2" customFormat="1">
      <c r="A65" s="33"/>
      <c r="B65" s="39"/>
      <c r="C65" s="33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5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2" customFormat="1">
      <c r="A76" s="33"/>
      <c r="B76" s="39"/>
      <c r="C76" s="33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5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18" t="s">
        <v>126</v>
      </c>
      <c r="D82" s="35"/>
      <c r="E82" s="35"/>
      <c r="F82" s="35"/>
      <c r="G82" s="35"/>
      <c r="H82" s="35"/>
      <c r="I82" s="35"/>
      <c r="J82" s="35"/>
      <c r="K82" s="35"/>
      <c r="L82" s="5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7" t="s">
        <v>16</v>
      </c>
      <c r="D84" s="35"/>
      <c r="E84" s="35"/>
      <c r="F84" s="35"/>
      <c r="G84" s="35"/>
      <c r="H84" s="35"/>
      <c r="I84" s="35"/>
      <c r="J84" s="35"/>
      <c r="K84" s="35"/>
      <c r="L84" s="5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9" t="str">
        <f>E7</f>
        <v>Servis a údržba UTZ u OŘ Plzeň 2026-2029</v>
      </c>
      <c r="F85" s="27"/>
      <c r="G85" s="27"/>
      <c r="H85" s="27"/>
      <c r="I85" s="35"/>
      <c r="J85" s="35"/>
      <c r="K85" s="35"/>
      <c r="L85" s="5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7" t="s">
        <v>124</v>
      </c>
      <c r="D86" s="35"/>
      <c r="E86" s="35"/>
      <c r="F86" s="35"/>
      <c r="G86" s="35"/>
      <c r="H86" s="35"/>
      <c r="I86" s="35"/>
      <c r="J86" s="35"/>
      <c r="K86" s="35"/>
      <c r="L86" s="5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1" t="str">
        <f>E9</f>
        <v>SO 09 - Výrobce VOTO PLZEŇ - servisní prohlídky</v>
      </c>
      <c r="F87" s="35"/>
      <c r="G87" s="35"/>
      <c r="H87" s="35"/>
      <c r="I87" s="35"/>
      <c r="J87" s="35"/>
      <c r="K87" s="35"/>
      <c r="L87" s="5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7" t="s">
        <v>20</v>
      </c>
      <c r="D89" s="35"/>
      <c r="E89" s="35"/>
      <c r="F89" s="22" t="str">
        <f>F12</f>
        <v xml:space="preserve"> </v>
      </c>
      <c r="G89" s="35"/>
      <c r="H89" s="35"/>
      <c r="I89" s="27" t="s">
        <v>22</v>
      </c>
      <c r="J89" s="74" t="str">
        <f>IF(J12="","",J12)</f>
        <v>17. 12. 2025</v>
      </c>
      <c r="K89" s="35"/>
      <c r="L89" s="5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7" t="s">
        <v>24</v>
      </c>
      <c r="D91" s="35"/>
      <c r="E91" s="35"/>
      <c r="F91" s="22" t="str">
        <f>E15</f>
        <v xml:space="preserve"> </v>
      </c>
      <c r="G91" s="35"/>
      <c r="H91" s="35"/>
      <c r="I91" s="27" t="s">
        <v>29</v>
      </c>
      <c r="J91" s="31" t="str">
        <f>E21</f>
        <v xml:space="preserve"> </v>
      </c>
      <c r="K91" s="35"/>
      <c r="L91" s="5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7" t="s">
        <v>27</v>
      </c>
      <c r="D92" s="35"/>
      <c r="E92" s="35"/>
      <c r="F92" s="22" t="str">
        <f>IF(E18="","",E18)</f>
        <v>Vyplň údaj</v>
      </c>
      <c r="G92" s="35"/>
      <c r="H92" s="35"/>
      <c r="I92" s="27" t="s">
        <v>31</v>
      </c>
      <c r="J92" s="31" t="str">
        <f>E24</f>
        <v xml:space="preserve"> </v>
      </c>
      <c r="K92" s="35"/>
      <c r="L92" s="5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0" t="s">
        <v>127</v>
      </c>
      <c r="D94" s="171"/>
      <c r="E94" s="171"/>
      <c r="F94" s="171"/>
      <c r="G94" s="171"/>
      <c r="H94" s="171"/>
      <c r="I94" s="171"/>
      <c r="J94" s="172" t="s">
        <v>128</v>
      </c>
      <c r="K94" s="171"/>
      <c r="L94" s="5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3" t="s">
        <v>129</v>
      </c>
      <c r="D96" s="35"/>
      <c r="E96" s="35"/>
      <c r="F96" s="35"/>
      <c r="G96" s="35"/>
      <c r="H96" s="35"/>
      <c r="I96" s="35"/>
      <c r="J96" s="105">
        <f>J116</f>
        <v>0</v>
      </c>
      <c r="K96" s="35"/>
      <c r="L96" s="5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2" t="s">
        <v>130</v>
      </c>
    </row>
    <row r="97" s="2" customFormat="1" ht="21.84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8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2" customFormat="1" ht="6.96" customHeight="1">
      <c r="A98" s="33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58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102" s="2" customFormat="1" ht="6.96" customHeight="1">
      <c r="A102" s="33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58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4.96" customHeight="1">
      <c r="A103" s="33"/>
      <c r="B103" s="34"/>
      <c r="C103" s="18" t="s">
        <v>131</v>
      </c>
      <c r="D103" s="35"/>
      <c r="E103" s="35"/>
      <c r="F103" s="35"/>
      <c r="G103" s="35"/>
      <c r="H103" s="35"/>
      <c r="I103" s="35"/>
      <c r="J103" s="35"/>
      <c r="K103" s="35"/>
      <c r="L103" s="58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8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12" customHeight="1">
      <c r="A105" s="33"/>
      <c r="B105" s="34"/>
      <c r="C105" s="27" t="s">
        <v>16</v>
      </c>
      <c r="D105" s="35"/>
      <c r="E105" s="35"/>
      <c r="F105" s="35"/>
      <c r="G105" s="35"/>
      <c r="H105" s="35"/>
      <c r="I105" s="35"/>
      <c r="J105" s="35"/>
      <c r="K105" s="35"/>
      <c r="L105" s="58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6.5" customHeight="1">
      <c r="A106" s="33"/>
      <c r="B106" s="34"/>
      <c r="C106" s="35"/>
      <c r="D106" s="35"/>
      <c r="E106" s="169" t="str">
        <f>E7</f>
        <v>Servis a údržba UTZ u OŘ Plzeň 2026-2029</v>
      </c>
      <c r="F106" s="27"/>
      <c r="G106" s="27"/>
      <c r="H106" s="27"/>
      <c r="I106" s="35"/>
      <c r="J106" s="35"/>
      <c r="K106" s="35"/>
      <c r="L106" s="58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2" customHeight="1">
      <c r="A107" s="33"/>
      <c r="B107" s="34"/>
      <c r="C107" s="27" t="s">
        <v>124</v>
      </c>
      <c r="D107" s="35"/>
      <c r="E107" s="35"/>
      <c r="F107" s="35"/>
      <c r="G107" s="35"/>
      <c r="H107" s="35"/>
      <c r="I107" s="35"/>
      <c r="J107" s="35"/>
      <c r="K107" s="35"/>
      <c r="L107" s="58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6.5" customHeight="1">
      <c r="A108" s="33"/>
      <c r="B108" s="34"/>
      <c r="C108" s="35"/>
      <c r="D108" s="35"/>
      <c r="E108" s="71" t="str">
        <f>E9</f>
        <v>SO 09 - Výrobce VOTO PLZEŇ - servisní prohlídky</v>
      </c>
      <c r="F108" s="35"/>
      <c r="G108" s="35"/>
      <c r="H108" s="35"/>
      <c r="I108" s="35"/>
      <c r="J108" s="35"/>
      <c r="K108" s="35"/>
      <c r="L108" s="58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6.96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8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2" customHeight="1">
      <c r="A110" s="33"/>
      <c r="B110" s="34"/>
      <c r="C110" s="27" t="s">
        <v>20</v>
      </c>
      <c r="D110" s="35"/>
      <c r="E110" s="35"/>
      <c r="F110" s="22" t="str">
        <f>F12</f>
        <v xml:space="preserve"> </v>
      </c>
      <c r="G110" s="35"/>
      <c r="H110" s="35"/>
      <c r="I110" s="27" t="s">
        <v>22</v>
      </c>
      <c r="J110" s="74" t="str">
        <f>IF(J12="","",J12)</f>
        <v>17. 12. 2025</v>
      </c>
      <c r="K110" s="35"/>
      <c r="L110" s="58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6.96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8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5.15" customHeight="1">
      <c r="A112" s="33"/>
      <c r="B112" s="34"/>
      <c r="C112" s="27" t="s">
        <v>24</v>
      </c>
      <c r="D112" s="35"/>
      <c r="E112" s="35"/>
      <c r="F112" s="22" t="str">
        <f>E15</f>
        <v xml:space="preserve"> </v>
      </c>
      <c r="G112" s="35"/>
      <c r="H112" s="35"/>
      <c r="I112" s="27" t="s">
        <v>29</v>
      </c>
      <c r="J112" s="31" t="str">
        <f>E21</f>
        <v xml:space="preserve"> </v>
      </c>
      <c r="K112" s="35"/>
      <c r="L112" s="58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7" t="s">
        <v>27</v>
      </c>
      <c r="D113" s="35"/>
      <c r="E113" s="35"/>
      <c r="F113" s="22" t="str">
        <f>IF(E18="","",E18)</f>
        <v>Vyplň údaj</v>
      </c>
      <c r="G113" s="35"/>
      <c r="H113" s="35"/>
      <c r="I113" s="27" t="s">
        <v>31</v>
      </c>
      <c r="J113" s="31" t="str">
        <f>E24</f>
        <v xml:space="preserve"> </v>
      </c>
      <c r="K113" s="35"/>
      <c r="L113" s="58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0.32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8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9" customFormat="1" ht="29.28" customHeight="1">
      <c r="A115" s="174"/>
      <c r="B115" s="175"/>
      <c r="C115" s="176" t="s">
        <v>132</v>
      </c>
      <c r="D115" s="177" t="s">
        <v>58</v>
      </c>
      <c r="E115" s="177" t="s">
        <v>54</v>
      </c>
      <c r="F115" s="177" t="s">
        <v>55</v>
      </c>
      <c r="G115" s="177" t="s">
        <v>133</v>
      </c>
      <c r="H115" s="177" t="s">
        <v>134</v>
      </c>
      <c r="I115" s="177" t="s">
        <v>135</v>
      </c>
      <c r="J115" s="178" t="s">
        <v>128</v>
      </c>
      <c r="K115" s="179" t="s">
        <v>136</v>
      </c>
      <c r="L115" s="180"/>
      <c r="M115" s="95" t="s">
        <v>1</v>
      </c>
      <c r="N115" s="96" t="s">
        <v>37</v>
      </c>
      <c r="O115" s="96" t="s">
        <v>137</v>
      </c>
      <c r="P115" s="96" t="s">
        <v>138</v>
      </c>
      <c r="Q115" s="96" t="s">
        <v>139</v>
      </c>
      <c r="R115" s="96" t="s">
        <v>140</v>
      </c>
      <c r="S115" s="96" t="s">
        <v>141</v>
      </c>
      <c r="T115" s="97" t="s">
        <v>142</v>
      </c>
      <c r="U115" s="174"/>
      <c r="V115" s="174"/>
      <c r="W115" s="174"/>
      <c r="X115" s="174"/>
      <c r="Y115" s="174"/>
      <c r="Z115" s="174"/>
      <c r="AA115" s="174"/>
      <c r="AB115" s="174"/>
      <c r="AC115" s="174"/>
      <c r="AD115" s="174"/>
      <c r="AE115" s="174"/>
    </row>
    <row r="116" s="2" customFormat="1" ht="22.8" customHeight="1">
      <c r="A116" s="33"/>
      <c r="B116" s="34"/>
      <c r="C116" s="102" t="s">
        <v>143</v>
      </c>
      <c r="D116" s="35"/>
      <c r="E116" s="35"/>
      <c r="F116" s="35"/>
      <c r="G116" s="35"/>
      <c r="H116" s="35"/>
      <c r="I116" s="35"/>
      <c r="J116" s="181">
        <f>BK116</f>
        <v>0</v>
      </c>
      <c r="K116" s="35"/>
      <c r="L116" s="39"/>
      <c r="M116" s="98"/>
      <c r="N116" s="182"/>
      <c r="O116" s="99"/>
      <c r="P116" s="183">
        <f>SUM(P117:P122)</f>
        <v>0</v>
      </c>
      <c r="Q116" s="99"/>
      <c r="R116" s="183">
        <f>SUM(R117:R122)</f>
        <v>0</v>
      </c>
      <c r="S116" s="99"/>
      <c r="T116" s="184">
        <f>SUM(T117:T122)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2" t="s">
        <v>72</v>
      </c>
      <c r="AU116" s="12" t="s">
        <v>130</v>
      </c>
      <c r="BK116" s="185">
        <f>SUM(BK117:BK122)</f>
        <v>0</v>
      </c>
    </row>
    <row r="117" s="2" customFormat="1" ht="21.75" customHeight="1">
      <c r="A117" s="33"/>
      <c r="B117" s="34"/>
      <c r="C117" s="186" t="s">
        <v>81</v>
      </c>
      <c r="D117" s="186" t="s">
        <v>144</v>
      </c>
      <c r="E117" s="187" t="s">
        <v>224</v>
      </c>
      <c r="F117" s="188" t="s">
        <v>225</v>
      </c>
      <c r="G117" s="189" t="s">
        <v>146</v>
      </c>
      <c r="H117" s="190">
        <v>36</v>
      </c>
      <c r="I117" s="191"/>
      <c r="J117" s="192">
        <f>ROUND(I117*H117,2)</f>
        <v>0</v>
      </c>
      <c r="K117" s="193"/>
      <c r="L117" s="39"/>
      <c r="M117" s="194" t="s">
        <v>1</v>
      </c>
      <c r="N117" s="195" t="s">
        <v>38</v>
      </c>
      <c r="O117" s="86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8" t="s">
        <v>147</v>
      </c>
      <c r="AT117" s="198" t="s">
        <v>144</v>
      </c>
      <c r="AU117" s="198" t="s">
        <v>73</v>
      </c>
      <c r="AY117" s="12" t="s">
        <v>148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2" t="s">
        <v>81</v>
      </c>
      <c r="BK117" s="199">
        <f>ROUND(I117*H117,2)</f>
        <v>0</v>
      </c>
      <c r="BL117" s="12" t="s">
        <v>147</v>
      </c>
      <c r="BM117" s="198" t="s">
        <v>226</v>
      </c>
    </row>
    <row r="118" s="2" customFormat="1">
      <c r="A118" s="33"/>
      <c r="B118" s="34"/>
      <c r="C118" s="35"/>
      <c r="D118" s="200" t="s">
        <v>150</v>
      </c>
      <c r="E118" s="35"/>
      <c r="F118" s="201" t="s">
        <v>227</v>
      </c>
      <c r="G118" s="35"/>
      <c r="H118" s="35"/>
      <c r="I118" s="202"/>
      <c r="J118" s="35"/>
      <c r="K118" s="35"/>
      <c r="L118" s="39"/>
      <c r="M118" s="203"/>
      <c r="N118" s="204"/>
      <c r="O118" s="86"/>
      <c r="P118" s="86"/>
      <c r="Q118" s="86"/>
      <c r="R118" s="86"/>
      <c r="S118" s="86"/>
      <c r="T118" s="87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2" t="s">
        <v>150</v>
      </c>
      <c r="AU118" s="12" t="s">
        <v>73</v>
      </c>
    </row>
    <row r="119" s="2" customFormat="1">
      <c r="A119" s="33"/>
      <c r="B119" s="34"/>
      <c r="C119" s="35"/>
      <c r="D119" s="200" t="s">
        <v>152</v>
      </c>
      <c r="E119" s="35"/>
      <c r="F119" s="205" t="s">
        <v>153</v>
      </c>
      <c r="G119" s="35"/>
      <c r="H119" s="35"/>
      <c r="I119" s="202"/>
      <c r="J119" s="35"/>
      <c r="K119" s="35"/>
      <c r="L119" s="39"/>
      <c r="M119" s="203"/>
      <c r="N119" s="204"/>
      <c r="O119" s="86"/>
      <c r="P119" s="86"/>
      <c r="Q119" s="86"/>
      <c r="R119" s="86"/>
      <c r="S119" s="86"/>
      <c r="T119" s="87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2" t="s">
        <v>152</v>
      </c>
      <c r="AU119" s="12" t="s">
        <v>73</v>
      </c>
    </row>
    <row r="120" s="10" customFormat="1">
      <c r="A120" s="10"/>
      <c r="B120" s="206"/>
      <c r="C120" s="207"/>
      <c r="D120" s="200" t="s">
        <v>154</v>
      </c>
      <c r="E120" s="208" t="s">
        <v>1</v>
      </c>
      <c r="F120" s="209" t="s">
        <v>177</v>
      </c>
      <c r="G120" s="207"/>
      <c r="H120" s="210">
        <v>36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6" t="s">
        <v>154</v>
      </c>
      <c r="AU120" s="216" t="s">
        <v>73</v>
      </c>
      <c r="AV120" s="10" t="s">
        <v>83</v>
      </c>
      <c r="AW120" s="10" t="s">
        <v>30</v>
      </c>
      <c r="AX120" s="10" t="s">
        <v>73</v>
      </c>
      <c r="AY120" s="216" t="s">
        <v>148</v>
      </c>
    </row>
    <row r="121" s="10" customFormat="1">
      <c r="A121" s="10"/>
      <c r="B121" s="206"/>
      <c r="C121" s="207"/>
      <c r="D121" s="200" t="s">
        <v>154</v>
      </c>
      <c r="E121" s="208" t="s">
        <v>1</v>
      </c>
      <c r="F121" s="209" t="s">
        <v>228</v>
      </c>
      <c r="G121" s="207"/>
      <c r="H121" s="210">
        <v>1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6" t="s">
        <v>154</v>
      </c>
      <c r="AU121" s="216" t="s">
        <v>73</v>
      </c>
      <c r="AV121" s="10" t="s">
        <v>83</v>
      </c>
      <c r="AW121" s="10" t="s">
        <v>30</v>
      </c>
      <c r="AX121" s="10" t="s">
        <v>73</v>
      </c>
      <c r="AY121" s="216" t="s">
        <v>148</v>
      </c>
    </row>
    <row r="122" s="10" customFormat="1">
      <c r="A122" s="10"/>
      <c r="B122" s="206"/>
      <c r="C122" s="207"/>
      <c r="D122" s="200" t="s">
        <v>154</v>
      </c>
      <c r="E122" s="208" t="s">
        <v>1</v>
      </c>
      <c r="F122" s="209" t="s">
        <v>216</v>
      </c>
      <c r="G122" s="207"/>
      <c r="H122" s="210">
        <v>36</v>
      </c>
      <c r="I122" s="211"/>
      <c r="J122" s="207"/>
      <c r="K122" s="207"/>
      <c r="L122" s="212"/>
      <c r="M122" s="217"/>
      <c r="N122" s="218"/>
      <c r="O122" s="218"/>
      <c r="P122" s="218"/>
      <c r="Q122" s="218"/>
      <c r="R122" s="218"/>
      <c r="S122" s="218"/>
      <c r="T122" s="219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6" t="s">
        <v>154</v>
      </c>
      <c r="AU122" s="216" t="s">
        <v>73</v>
      </c>
      <c r="AV122" s="10" t="s">
        <v>83</v>
      </c>
      <c r="AW122" s="10" t="s">
        <v>30</v>
      </c>
      <c r="AX122" s="10" t="s">
        <v>81</v>
      </c>
      <c r="AY122" s="216" t="s">
        <v>148</v>
      </c>
    </row>
    <row r="123" s="2" customFormat="1" ht="6.96" customHeight="1">
      <c r="A123" s="33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39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sheetProtection sheet="1" autoFilter="0" formatColumns="0" formatRows="0" objects="1" scenarios="1" spinCount="100000" saltValue="AmYG8qJFhZtLfK+VgbYnfgkdpQaIviitnyjorLaJW0fHdBKxP/La9Y/pshgGq2+H7NlBe/VdsmsoG0gC6PphnQ==" hashValue="29eeiRKcJK3N6HKfuX9XB+XB2Y+614X7lDmWVnKAYBBiKhW23/v5Y1pxq3TUfgqjKUKadoW2FgAlt5wwFwHOMQ==" algorithmName="SHA-512" password="CC35"/>
  <autoFilter ref="C115:K12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110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5"/>
      <c r="AT3" s="12" t="s">
        <v>83</v>
      </c>
    </row>
    <row r="4" s="1" customFormat="1" ht="24.96" customHeight="1">
      <c r="B4" s="15"/>
      <c r="D4" s="133" t="s">
        <v>123</v>
      </c>
      <c r="L4" s="15"/>
      <c r="M4" s="134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35" t="s">
        <v>16</v>
      </c>
      <c r="L6" s="15"/>
    </row>
    <row r="7" s="1" customFormat="1" ht="16.5" customHeight="1">
      <c r="B7" s="15"/>
      <c r="E7" s="136" t="str">
        <f>'Rekapitulace stavby'!K6</f>
        <v>Servis a údržba UTZ u OŘ Plzeň 2026-2029</v>
      </c>
      <c r="F7" s="135"/>
      <c r="G7" s="135"/>
      <c r="H7" s="135"/>
      <c r="L7" s="15"/>
    </row>
    <row r="8" s="2" customFormat="1" ht="12" customHeight="1">
      <c r="A8" s="33"/>
      <c r="B8" s="39"/>
      <c r="C8" s="33"/>
      <c r="D8" s="135" t="s">
        <v>124</v>
      </c>
      <c r="E8" s="33"/>
      <c r="F8" s="33"/>
      <c r="G8" s="33"/>
      <c r="H8" s="33"/>
      <c r="I8" s="33"/>
      <c r="J8" s="33"/>
      <c r="K8" s="33"/>
      <c r="L8" s="5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7" t="s">
        <v>229</v>
      </c>
      <c r="F9" s="33"/>
      <c r="G9" s="33"/>
      <c r="H9" s="33"/>
      <c r="I9" s="33"/>
      <c r="J9" s="33"/>
      <c r="K9" s="33"/>
      <c r="L9" s="5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5" t="s">
        <v>18</v>
      </c>
      <c r="E11" s="33"/>
      <c r="F11" s="138" t="s">
        <v>1</v>
      </c>
      <c r="G11" s="33"/>
      <c r="H11" s="33"/>
      <c r="I11" s="135" t="s">
        <v>19</v>
      </c>
      <c r="J11" s="138" t="s">
        <v>1</v>
      </c>
      <c r="K11" s="33"/>
      <c r="L11" s="5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17. 12. 2025</v>
      </c>
      <c r="K12" s="33"/>
      <c r="L12" s="5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5" t="s">
        <v>24</v>
      </c>
      <c r="E14" s="33"/>
      <c r="F14" s="33"/>
      <c r="G14" s="33"/>
      <c r="H14" s="33"/>
      <c r="I14" s="135" t="s">
        <v>25</v>
      </c>
      <c r="J14" s="138" t="str">
        <f>IF('Rekapitulace stavby'!AN10="","",'Rekapitulace stavby'!AN10)</f>
        <v/>
      </c>
      <c r="K14" s="33"/>
      <c r="L14" s="5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8" t="str">
        <f>IF('Rekapitulace stavby'!E11="","",'Rekapitulace stavby'!E11)</f>
        <v xml:space="preserve"> </v>
      </c>
      <c r="F15" s="33"/>
      <c r="G15" s="33"/>
      <c r="H15" s="33"/>
      <c r="I15" s="135" t="s">
        <v>26</v>
      </c>
      <c r="J15" s="138" t="str">
        <f>IF('Rekapitulace stavby'!AN11="","",'Rekapitulace stavby'!AN11)</f>
        <v/>
      </c>
      <c r="K15" s="33"/>
      <c r="L15" s="5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5" t="s">
        <v>27</v>
      </c>
      <c r="E17" s="33"/>
      <c r="F17" s="33"/>
      <c r="G17" s="33"/>
      <c r="H17" s="33"/>
      <c r="I17" s="135" t="s">
        <v>25</v>
      </c>
      <c r="J17" s="28" t="str">
        <f>'Rekapitulace stavby'!AN13</f>
        <v>Vyplň údaj</v>
      </c>
      <c r="K17" s="33"/>
      <c r="L17" s="5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28" t="str">
        <f>'Rekapitulace stavby'!E14</f>
        <v>Vyplň údaj</v>
      </c>
      <c r="F18" s="138"/>
      <c r="G18" s="138"/>
      <c r="H18" s="138"/>
      <c r="I18" s="135" t="s">
        <v>26</v>
      </c>
      <c r="J18" s="28" t="str">
        <f>'Rekapitulace stavby'!AN14</f>
        <v>Vyplň údaj</v>
      </c>
      <c r="K18" s="33"/>
      <c r="L18" s="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5" t="s">
        <v>29</v>
      </c>
      <c r="E20" s="33"/>
      <c r="F20" s="33"/>
      <c r="G20" s="33"/>
      <c r="H20" s="33"/>
      <c r="I20" s="135" t="s">
        <v>25</v>
      </c>
      <c r="J20" s="138" t="str">
        <f>IF('Rekapitulace stavby'!AN16="","",'Rekapitulace stavby'!AN16)</f>
        <v/>
      </c>
      <c r="K20" s="33"/>
      <c r="L20" s="5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8" t="str">
        <f>IF('Rekapitulace stavby'!E17="","",'Rekapitulace stavby'!E17)</f>
        <v xml:space="preserve"> </v>
      </c>
      <c r="F21" s="33"/>
      <c r="G21" s="33"/>
      <c r="H21" s="33"/>
      <c r="I21" s="135" t="s">
        <v>26</v>
      </c>
      <c r="J21" s="138" t="str">
        <f>IF('Rekapitulace stavby'!AN17="","",'Rekapitulace stavby'!AN17)</f>
        <v/>
      </c>
      <c r="K21" s="33"/>
      <c r="L21" s="5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5" t="s">
        <v>31</v>
      </c>
      <c r="E23" s="33"/>
      <c r="F23" s="33"/>
      <c r="G23" s="33"/>
      <c r="H23" s="33"/>
      <c r="I23" s="135" t="s">
        <v>25</v>
      </c>
      <c r="J23" s="138" t="str">
        <f>IF('Rekapitulace stavby'!AN19="","",'Rekapitulace stavby'!AN19)</f>
        <v/>
      </c>
      <c r="K23" s="33"/>
      <c r="L23" s="5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8" t="str">
        <f>IF('Rekapitulace stavby'!E20="","",'Rekapitulace stavby'!E20)</f>
        <v xml:space="preserve"> </v>
      </c>
      <c r="F24" s="33"/>
      <c r="G24" s="33"/>
      <c r="H24" s="33"/>
      <c r="I24" s="135" t="s">
        <v>26</v>
      </c>
      <c r="J24" s="138" t="str">
        <f>IF('Rekapitulace stavby'!AN20="","",'Rekapitulace stavby'!AN20)</f>
        <v/>
      </c>
      <c r="K24" s="33"/>
      <c r="L24" s="5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5" t="s">
        <v>32</v>
      </c>
      <c r="E26" s="33"/>
      <c r="F26" s="33"/>
      <c r="G26" s="33"/>
      <c r="H26" s="33"/>
      <c r="I26" s="33"/>
      <c r="J26" s="33"/>
      <c r="K26" s="33"/>
      <c r="L26" s="5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5" t="s">
        <v>33</v>
      </c>
      <c r="E30" s="33"/>
      <c r="F30" s="33"/>
      <c r="G30" s="33"/>
      <c r="H30" s="33"/>
      <c r="I30" s="33"/>
      <c r="J30" s="146">
        <f>ROUND(J116, 2)</f>
        <v>0</v>
      </c>
      <c r="K30" s="33"/>
      <c r="L30" s="5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7" t="s">
        <v>35</v>
      </c>
      <c r="G32" s="33"/>
      <c r="H32" s="33"/>
      <c r="I32" s="147" t="s">
        <v>34</v>
      </c>
      <c r="J32" s="147" t="s">
        <v>36</v>
      </c>
      <c r="K32" s="33"/>
      <c r="L32" s="5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8" t="s">
        <v>37</v>
      </c>
      <c r="E33" s="135" t="s">
        <v>38</v>
      </c>
      <c r="F33" s="149">
        <f>ROUND((SUM(BE116:BE122)),  2)</f>
        <v>0</v>
      </c>
      <c r="G33" s="33"/>
      <c r="H33" s="33"/>
      <c r="I33" s="150">
        <v>0.20999999999999999</v>
      </c>
      <c r="J33" s="149">
        <f>ROUND(((SUM(BE116:BE122))*I33),  2)</f>
        <v>0</v>
      </c>
      <c r="K33" s="33"/>
      <c r="L33" s="5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5" t="s">
        <v>39</v>
      </c>
      <c r="F34" s="149">
        <f>ROUND((SUM(BF116:BF122)),  2)</f>
        <v>0</v>
      </c>
      <c r="G34" s="33"/>
      <c r="H34" s="33"/>
      <c r="I34" s="150">
        <v>0.12</v>
      </c>
      <c r="J34" s="149">
        <f>ROUND(((SUM(BF116:BF122))*I34),  2)</f>
        <v>0</v>
      </c>
      <c r="K34" s="33"/>
      <c r="L34" s="5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40</v>
      </c>
      <c r="F35" s="149">
        <f>ROUND((SUM(BG116:BG122)),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41</v>
      </c>
      <c r="F36" s="149">
        <f>ROUND((SUM(BH116:BH122)),  2)</f>
        <v>0</v>
      </c>
      <c r="G36" s="33"/>
      <c r="H36" s="33"/>
      <c r="I36" s="150">
        <v>0.12</v>
      </c>
      <c r="J36" s="149">
        <f>0</f>
        <v>0</v>
      </c>
      <c r="K36" s="33"/>
      <c r="L36" s="5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42</v>
      </c>
      <c r="F37" s="149">
        <f>ROUND((SUM(BI116:BI122)),  2)</f>
        <v>0</v>
      </c>
      <c r="G37" s="33"/>
      <c r="H37" s="33"/>
      <c r="I37" s="150">
        <v>0</v>
      </c>
      <c r="J37" s="149">
        <f>0</f>
        <v>0</v>
      </c>
      <c r="K37" s="33"/>
      <c r="L37" s="5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1"/>
      <c r="D39" s="152" t="s">
        <v>43</v>
      </c>
      <c r="E39" s="153"/>
      <c r="F39" s="153"/>
      <c r="G39" s="154" t="s">
        <v>44</v>
      </c>
      <c r="H39" s="155" t="s">
        <v>45</v>
      </c>
      <c r="I39" s="153"/>
      <c r="J39" s="156">
        <f>SUM(J30:J37)</f>
        <v>0</v>
      </c>
      <c r="K39" s="157"/>
      <c r="L39" s="5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5"/>
      <c r="L41" s="15"/>
    </row>
    <row r="42" s="1" customFormat="1" ht="14.4" customHeight="1">
      <c r="B42" s="15"/>
      <c r="L42" s="15"/>
    </row>
    <row r="43" s="1" customFormat="1" ht="14.4" customHeight="1">
      <c r="B43" s="15"/>
      <c r="L43" s="15"/>
    </row>
    <row r="44" s="1" customFormat="1" ht="14.4" customHeight="1">
      <c r="B44" s="15"/>
      <c r="L44" s="15"/>
    </row>
    <row r="45" s="1" customFormat="1" ht="14.4" customHeight="1">
      <c r="B45" s="15"/>
      <c r="L45" s="15"/>
    </row>
    <row r="46" s="1" customFormat="1" ht="14.4" customHeight="1">
      <c r="B46" s="15"/>
      <c r="L46" s="15"/>
    </row>
    <row r="47" s="1" customFormat="1" ht="14.4" customHeight="1">
      <c r="B47" s="15"/>
      <c r="L47" s="15"/>
    </row>
    <row r="48" s="1" customFormat="1" ht="14.4" customHeight="1">
      <c r="B48" s="15"/>
      <c r="L48" s="15"/>
    </row>
    <row r="49" s="1" customFormat="1" ht="14.4" customHeight="1">
      <c r="B49" s="15"/>
      <c r="L49" s="15"/>
    </row>
    <row r="50" s="2" customFormat="1" ht="14.4" customHeight="1">
      <c r="B50" s="58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58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2" customFormat="1">
      <c r="A61" s="33"/>
      <c r="B61" s="39"/>
      <c r="C61" s="33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5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5"/>
      <c r="L62" s="15"/>
    </row>
    <row r="63">
      <c r="B63" s="15"/>
      <c r="L63" s="15"/>
    </row>
    <row r="64">
      <c r="B64" s="15"/>
      <c r="L64" s="15"/>
    </row>
    <row r="65" s="2" customFormat="1">
      <c r="A65" s="33"/>
      <c r="B65" s="39"/>
      <c r="C65" s="33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5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2" customFormat="1">
      <c r="A76" s="33"/>
      <c r="B76" s="39"/>
      <c r="C76" s="33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5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18" t="s">
        <v>126</v>
      </c>
      <c r="D82" s="35"/>
      <c r="E82" s="35"/>
      <c r="F82" s="35"/>
      <c r="G82" s="35"/>
      <c r="H82" s="35"/>
      <c r="I82" s="35"/>
      <c r="J82" s="35"/>
      <c r="K82" s="35"/>
      <c r="L82" s="5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7" t="s">
        <v>16</v>
      </c>
      <c r="D84" s="35"/>
      <c r="E84" s="35"/>
      <c r="F84" s="35"/>
      <c r="G84" s="35"/>
      <c r="H84" s="35"/>
      <c r="I84" s="35"/>
      <c r="J84" s="35"/>
      <c r="K84" s="35"/>
      <c r="L84" s="5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9" t="str">
        <f>E7</f>
        <v>Servis a údržba UTZ u OŘ Plzeň 2026-2029</v>
      </c>
      <c r="F85" s="27"/>
      <c r="G85" s="27"/>
      <c r="H85" s="27"/>
      <c r="I85" s="35"/>
      <c r="J85" s="35"/>
      <c r="K85" s="35"/>
      <c r="L85" s="5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7" t="s">
        <v>124</v>
      </c>
      <c r="D86" s="35"/>
      <c r="E86" s="35"/>
      <c r="F86" s="35"/>
      <c r="G86" s="35"/>
      <c r="H86" s="35"/>
      <c r="I86" s="35"/>
      <c r="J86" s="35"/>
      <c r="K86" s="35"/>
      <c r="L86" s="5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1" t="str">
        <f>E9</f>
        <v>SO 10 - Výrobce Výtahy PLZEŇ - servisní prohlídky</v>
      </c>
      <c r="F87" s="35"/>
      <c r="G87" s="35"/>
      <c r="H87" s="35"/>
      <c r="I87" s="35"/>
      <c r="J87" s="35"/>
      <c r="K87" s="35"/>
      <c r="L87" s="5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7" t="s">
        <v>20</v>
      </c>
      <c r="D89" s="35"/>
      <c r="E89" s="35"/>
      <c r="F89" s="22" t="str">
        <f>F12</f>
        <v xml:space="preserve"> </v>
      </c>
      <c r="G89" s="35"/>
      <c r="H89" s="35"/>
      <c r="I89" s="27" t="s">
        <v>22</v>
      </c>
      <c r="J89" s="74" t="str">
        <f>IF(J12="","",J12)</f>
        <v>17. 12. 2025</v>
      </c>
      <c r="K89" s="35"/>
      <c r="L89" s="5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7" t="s">
        <v>24</v>
      </c>
      <c r="D91" s="35"/>
      <c r="E91" s="35"/>
      <c r="F91" s="22" t="str">
        <f>E15</f>
        <v xml:space="preserve"> </v>
      </c>
      <c r="G91" s="35"/>
      <c r="H91" s="35"/>
      <c r="I91" s="27" t="s">
        <v>29</v>
      </c>
      <c r="J91" s="31" t="str">
        <f>E21</f>
        <v xml:space="preserve"> </v>
      </c>
      <c r="K91" s="35"/>
      <c r="L91" s="5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7" t="s">
        <v>27</v>
      </c>
      <c r="D92" s="35"/>
      <c r="E92" s="35"/>
      <c r="F92" s="22" t="str">
        <f>IF(E18="","",E18)</f>
        <v>Vyplň údaj</v>
      </c>
      <c r="G92" s="35"/>
      <c r="H92" s="35"/>
      <c r="I92" s="27" t="s">
        <v>31</v>
      </c>
      <c r="J92" s="31" t="str">
        <f>E24</f>
        <v xml:space="preserve"> </v>
      </c>
      <c r="K92" s="35"/>
      <c r="L92" s="5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0" t="s">
        <v>127</v>
      </c>
      <c r="D94" s="171"/>
      <c r="E94" s="171"/>
      <c r="F94" s="171"/>
      <c r="G94" s="171"/>
      <c r="H94" s="171"/>
      <c r="I94" s="171"/>
      <c r="J94" s="172" t="s">
        <v>128</v>
      </c>
      <c r="K94" s="171"/>
      <c r="L94" s="5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3" t="s">
        <v>129</v>
      </c>
      <c r="D96" s="35"/>
      <c r="E96" s="35"/>
      <c r="F96" s="35"/>
      <c r="G96" s="35"/>
      <c r="H96" s="35"/>
      <c r="I96" s="35"/>
      <c r="J96" s="105">
        <f>J116</f>
        <v>0</v>
      </c>
      <c r="K96" s="35"/>
      <c r="L96" s="5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2" t="s">
        <v>130</v>
      </c>
    </row>
    <row r="97" s="2" customFormat="1" ht="21.84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8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2" customFormat="1" ht="6.96" customHeight="1">
      <c r="A98" s="33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58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102" s="2" customFormat="1" ht="6.96" customHeight="1">
      <c r="A102" s="33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58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4.96" customHeight="1">
      <c r="A103" s="33"/>
      <c r="B103" s="34"/>
      <c r="C103" s="18" t="s">
        <v>131</v>
      </c>
      <c r="D103" s="35"/>
      <c r="E103" s="35"/>
      <c r="F103" s="35"/>
      <c r="G103" s="35"/>
      <c r="H103" s="35"/>
      <c r="I103" s="35"/>
      <c r="J103" s="35"/>
      <c r="K103" s="35"/>
      <c r="L103" s="58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8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12" customHeight="1">
      <c r="A105" s="33"/>
      <c r="B105" s="34"/>
      <c r="C105" s="27" t="s">
        <v>16</v>
      </c>
      <c r="D105" s="35"/>
      <c r="E105" s="35"/>
      <c r="F105" s="35"/>
      <c r="G105" s="35"/>
      <c r="H105" s="35"/>
      <c r="I105" s="35"/>
      <c r="J105" s="35"/>
      <c r="K105" s="35"/>
      <c r="L105" s="58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6.5" customHeight="1">
      <c r="A106" s="33"/>
      <c r="B106" s="34"/>
      <c r="C106" s="35"/>
      <c r="D106" s="35"/>
      <c r="E106" s="169" t="str">
        <f>E7</f>
        <v>Servis a údržba UTZ u OŘ Plzeň 2026-2029</v>
      </c>
      <c r="F106" s="27"/>
      <c r="G106" s="27"/>
      <c r="H106" s="27"/>
      <c r="I106" s="35"/>
      <c r="J106" s="35"/>
      <c r="K106" s="35"/>
      <c r="L106" s="58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2" customHeight="1">
      <c r="A107" s="33"/>
      <c r="B107" s="34"/>
      <c r="C107" s="27" t="s">
        <v>124</v>
      </c>
      <c r="D107" s="35"/>
      <c r="E107" s="35"/>
      <c r="F107" s="35"/>
      <c r="G107" s="35"/>
      <c r="H107" s="35"/>
      <c r="I107" s="35"/>
      <c r="J107" s="35"/>
      <c r="K107" s="35"/>
      <c r="L107" s="58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6.5" customHeight="1">
      <c r="A108" s="33"/>
      <c r="B108" s="34"/>
      <c r="C108" s="35"/>
      <c r="D108" s="35"/>
      <c r="E108" s="71" t="str">
        <f>E9</f>
        <v>SO 10 - Výrobce Výtahy PLZEŇ - servisní prohlídky</v>
      </c>
      <c r="F108" s="35"/>
      <c r="G108" s="35"/>
      <c r="H108" s="35"/>
      <c r="I108" s="35"/>
      <c r="J108" s="35"/>
      <c r="K108" s="35"/>
      <c r="L108" s="58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6.96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8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2" customHeight="1">
      <c r="A110" s="33"/>
      <c r="B110" s="34"/>
      <c r="C110" s="27" t="s">
        <v>20</v>
      </c>
      <c r="D110" s="35"/>
      <c r="E110" s="35"/>
      <c r="F110" s="22" t="str">
        <f>F12</f>
        <v xml:space="preserve"> </v>
      </c>
      <c r="G110" s="35"/>
      <c r="H110" s="35"/>
      <c r="I110" s="27" t="s">
        <v>22</v>
      </c>
      <c r="J110" s="74" t="str">
        <f>IF(J12="","",J12)</f>
        <v>17. 12. 2025</v>
      </c>
      <c r="K110" s="35"/>
      <c r="L110" s="58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6.96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8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5.15" customHeight="1">
      <c r="A112" s="33"/>
      <c r="B112" s="34"/>
      <c r="C112" s="27" t="s">
        <v>24</v>
      </c>
      <c r="D112" s="35"/>
      <c r="E112" s="35"/>
      <c r="F112" s="22" t="str">
        <f>E15</f>
        <v xml:space="preserve"> </v>
      </c>
      <c r="G112" s="35"/>
      <c r="H112" s="35"/>
      <c r="I112" s="27" t="s">
        <v>29</v>
      </c>
      <c r="J112" s="31" t="str">
        <f>E21</f>
        <v xml:space="preserve"> </v>
      </c>
      <c r="K112" s="35"/>
      <c r="L112" s="58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7" t="s">
        <v>27</v>
      </c>
      <c r="D113" s="35"/>
      <c r="E113" s="35"/>
      <c r="F113" s="22" t="str">
        <f>IF(E18="","",E18)</f>
        <v>Vyplň údaj</v>
      </c>
      <c r="G113" s="35"/>
      <c r="H113" s="35"/>
      <c r="I113" s="27" t="s">
        <v>31</v>
      </c>
      <c r="J113" s="31" t="str">
        <f>E24</f>
        <v xml:space="preserve"> </v>
      </c>
      <c r="K113" s="35"/>
      <c r="L113" s="58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0.32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8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9" customFormat="1" ht="29.28" customHeight="1">
      <c r="A115" s="174"/>
      <c r="B115" s="175"/>
      <c r="C115" s="176" t="s">
        <v>132</v>
      </c>
      <c r="D115" s="177" t="s">
        <v>58</v>
      </c>
      <c r="E115" s="177" t="s">
        <v>54</v>
      </c>
      <c r="F115" s="177" t="s">
        <v>55</v>
      </c>
      <c r="G115" s="177" t="s">
        <v>133</v>
      </c>
      <c r="H115" s="177" t="s">
        <v>134</v>
      </c>
      <c r="I115" s="177" t="s">
        <v>135</v>
      </c>
      <c r="J115" s="178" t="s">
        <v>128</v>
      </c>
      <c r="K115" s="179" t="s">
        <v>136</v>
      </c>
      <c r="L115" s="180"/>
      <c r="M115" s="95" t="s">
        <v>1</v>
      </c>
      <c r="N115" s="96" t="s">
        <v>37</v>
      </c>
      <c r="O115" s="96" t="s">
        <v>137</v>
      </c>
      <c r="P115" s="96" t="s">
        <v>138</v>
      </c>
      <c r="Q115" s="96" t="s">
        <v>139</v>
      </c>
      <c r="R115" s="96" t="s">
        <v>140</v>
      </c>
      <c r="S115" s="96" t="s">
        <v>141</v>
      </c>
      <c r="T115" s="97" t="s">
        <v>142</v>
      </c>
      <c r="U115" s="174"/>
      <c r="V115" s="174"/>
      <c r="W115" s="174"/>
      <c r="X115" s="174"/>
      <c r="Y115" s="174"/>
      <c r="Z115" s="174"/>
      <c r="AA115" s="174"/>
      <c r="AB115" s="174"/>
      <c r="AC115" s="174"/>
      <c r="AD115" s="174"/>
      <c r="AE115" s="174"/>
    </row>
    <row r="116" s="2" customFormat="1" ht="22.8" customHeight="1">
      <c r="A116" s="33"/>
      <c r="B116" s="34"/>
      <c r="C116" s="102" t="s">
        <v>143</v>
      </c>
      <c r="D116" s="35"/>
      <c r="E116" s="35"/>
      <c r="F116" s="35"/>
      <c r="G116" s="35"/>
      <c r="H116" s="35"/>
      <c r="I116" s="35"/>
      <c r="J116" s="181">
        <f>BK116</f>
        <v>0</v>
      </c>
      <c r="K116" s="35"/>
      <c r="L116" s="39"/>
      <c r="M116" s="98"/>
      <c r="N116" s="182"/>
      <c r="O116" s="99"/>
      <c r="P116" s="183">
        <f>SUM(P117:P122)</f>
        <v>0</v>
      </c>
      <c r="Q116" s="99"/>
      <c r="R116" s="183">
        <f>SUM(R117:R122)</f>
        <v>0</v>
      </c>
      <c r="S116" s="99"/>
      <c r="T116" s="184">
        <f>SUM(T117:T122)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2" t="s">
        <v>72</v>
      </c>
      <c r="AU116" s="12" t="s">
        <v>130</v>
      </c>
      <c r="BK116" s="185">
        <f>SUM(BK117:BK122)</f>
        <v>0</v>
      </c>
    </row>
    <row r="117" s="2" customFormat="1" ht="24.15" customHeight="1">
      <c r="A117" s="33"/>
      <c r="B117" s="34"/>
      <c r="C117" s="186" t="s">
        <v>81</v>
      </c>
      <c r="D117" s="186" t="s">
        <v>144</v>
      </c>
      <c r="E117" s="187" t="s">
        <v>224</v>
      </c>
      <c r="F117" s="188" t="s">
        <v>230</v>
      </c>
      <c r="G117" s="189" t="s">
        <v>146</v>
      </c>
      <c r="H117" s="190">
        <v>36</v>
      </c>
      <c r="I117" s="191"/>
      <c r="J117" s="192">
        <f>ROUND(I117*H117,2)</f>
        <v>0</v>
      </c>
      <c r="K117" s="193"/>
      <c r="L117" s="39"/>
      <c r="M117" s="194" t="s">
        <v>1</v>
      </c>
      <c r="N117" s="195" t="s">
        <v>38</v>
      </c>
      <c r="O117" s="86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8" t="s">
        <v>147</v>
      </c>
      <c r="AT117" s="198" t="s">
        <v>144</v>
      </c>
      <c r="AU117" s="198" t="s">
        <v>73</v>
      </c>
      <c r="AY117" s="12" t="s">
        <v>148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2" t="s">
        <v>81</v>
      </c>
      <c r="BK117" s="199">
        <f>ROUND(I117*H117,2)</f>
        <v>0</v>
      </c>
      <c r="BL117" s="12" t="s">
        <v>147</v>
      </c>
      <c r="BM117" s="198" t="s">
        <v>231</v>
      </c>
    </row>
    <row r="118" s="2" customFormat="1">
      <c r="A118" s="33"/>
      <c r="B118" s="34"/>
      <c r="C118" s="35"/>
      <c r="D118" s="200" t="s">
        <v>150</v>
      </c>
      <c r="E118" s="35"/>
      <c r="F118" s="201" t="s">
        <v>232</v>
      </c>
      <c r="G118" s="35"/>
      <c r="H118" s="35"/>
      <c r="I118" s="202"/>
      <c r="J118" s="35"/>
      <c r="K118" s="35"/>
      <c r="L118" s="39"/>
      <c r="M118" s="203"/>
      <c r="N118" s="204"/>
      <c r="O118" s="86"/>
      <c r="P118" s="86"/>
      <c r="Q118" s="86"/>
      <c r="R118" s="86"/>
      <c r="S118" s="86"/>
      <c r="T118" s="87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2" t="s">
        <v>150</v>
      </c>
      <c r="AU118" s="12" t="s">
        <v>73</v>
      </c>
    </row>
    <row r="119" s="2" customFormat="1">
      <c r="A119" s="33"/>
      <c r="B119" s="34"/>
      <c r="C119" s="35"/>
      <c r="D119" s="200" t="s">
        <v>152</v>
      </c>
      <c r="E119" s="35"/>
      <c r="F119" s="205" t="s">
        <v>153</v>
      </c>
      <c r="G119" s="35"/>
      <c r="H119" s="35"/>
      <c r="I119" s="202"/>
      <c r="J119" s="35"/>
      <c r="K119" s="35"/>
      <c r="L119" s="39"/>
      <c r="M119" s="203"/>
      <c r="N119" s="204"/>
      <c r="O119" s="86"/>
      <c r="P119" s="86"/>
      <c r="Q119" s="86"/>
      <c r="R119" s="86"/>
      <c r="S119" s="86"/>
      <c r="T119" s="87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2" t="s">
        <v>152</v>
      </c>
      <c r="AU119" s="12" t="s">
        <v>73</v>
      </c>
    </row>
    <row r="120" s="10" customFormat="1">
      <c r="A120" s="10"/>
      <c r="B120" s="206"/>
      <c r="C120" s="207"/>
      <c r="D120" s="200" t="s">
        <v>154</v>
      </c>
      <c r="E120" s="208" t="s">
        <v>1</v>
      </c>
      <c r="F120" s="209" t="s">
        <v>177</v>
      </c>
      <c r="G120" s="207"/>
      <c r="H120" s="210">
        <v>36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6" t="s">
        <v>154</v>
      </c>
      <c r="AU120" s="216" t="s">
        <v>73</v>
      </c>
      <c r="AV120" s="10" t="s">
        <v>83</v>
      </c>
      <c r="AW120" s="10" t="s">
        <v>30</v>
      </c>
      <c r="AX120" s="10" t="s">
        <v>73</v>
      </c>
      <c r="AY120" s="216" t="s">
        <v>148</v>
      </c>
    </row>
    <row r="121" s="10" customFormat="1">
      <c r="A121" s="10"/>
      <c r="B121" s="206"/>
      <c r="C121" s="207"/>
      <c r="D121" s="200" t="s">
        <v>154</v>
      </c>
      <c r="E121" s="208" t="s">
        <v>1</v>
      </c>
      <c r="F121" s="209" t="s">
        <v>233</v>
      </c>
      <c r="G121" s="207"/>
      <c r="H121" s="210">
        <v>1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6" t="s">
        <v>154</v>
      </c>
      <c r="AU121" s="216" t="s">
        <v>73</v>
      </c>
      <c r="AV121" s="10" t="s">
        <v>83</v>
      </c>
      <c r="AW121" s="10" t="s">
        <v>30</v>
      </c>
      <c r="AX121" s="10" t="s">
        <v>73</v>
      </c>
      <c r="AY121" s="216" t="s">
        <v>148</v>
      </c>
    </row>
    <row r="122" s="10" customFormat="1">
      <c r="A122" s="10"/>
      <c r="B122" s="206"/>
      <c r="C122" s="207"/>
      <c r="D122" s="200" t="s">
        <v>154</v>
      </c>
      <c r="E122" s="208" t="s">
        <v>1</v>
      </c>
      <c r="F122" s="209" t="s">
        <v>216</v>
      </c>
      <c r="G122" s="207"/>
      <c r="H122" s="210">
        <v>36</v>
      </c>
      <c r="I122" s="211"/>
      <c r="J122" s="207"/>
      <c r="K122" s="207"/>
      <c r="L122" s="212"/>
      <c r="M122" s="217"/>
      <c r="N122" s="218"/>
      <c r="O122" s="218"/>
      <c r="P122" s="218"/>
      <c r="Q122" s="218"/>
      <c r="R122" s="218"/>
      <c r="S122" s="218"/>
      <c r="T122" s="219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6" t="s">
        <v>154</v>
      </c>
      <c r="AU122" s="216" t="s">
        <v>73</v>
      </c>
      <c r="AV122" s="10" t="s">
        <v>83</v>
      </c>
      <c r="AW122" s="10" t="s">
        <v>30</v>
      </c>
      <c r="AX122" s="10" t="s">
        <v>81</v>
      </c>
      <c r="AY122" s="216" t="s">
        <v>148</v>
      </c>
    </row>
    <row r="123" s="2" customFormat="1" ht="6.96" customHeight="1">
      <c r="A123" s="33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39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sheetProtection sheet="1" autoFilter="0" formatColumns="0" formatRows="0" objects="1" scenarios="1" spinCount="100000" saltValue="qhGlQccw+lt62w2M3Divdp+UvtZRE1lrfAHRaU88zjI1mlQw4MLMUz2UtUUMy2CX0btx684f2H1SNxDEOU6iFg==" hashValue="wN1IBjLGtc7QwwhbX9FbhQ8hI/6VbB/RaqZ08VHFjzeB3w3Lwp3ZrAmQtIv1HWm5wZ+5KLhqbu8ytiVItSmYuQ==" algorithmName="SHA-512" password="CC35"/>
  <autoFilter ref="C115:K12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113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5"/>
      <c r="AT3" s="12" t="s">
        <v>83</v>
      </c>
    </row>
    <row r="4" s="1" customFormat="1" ht="24.96" customHeight="1">
      <c r="B4" s="15"/>
      <c r="D4" s="133" t="s">
        <v>123</v>
      </c>
      <c r="L4" s="15"/>
      <c r="M4" s="134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35" t="s">
        <v>16</v>
      </c>
      <c r="L6" s="15"/>
    </row>
    <row r="7" s="1" customFormat="1" ht="16.5" customHeight="1">
      <c r="B7" s="15"/>
      <c r="E7" s="136" t="str">
        <f>'Rekapitulace stavby'!K6</f>
        <v>Servis a údržba UTZ u OŘ Plzeň 2026-2029</v>
      </c>
      <c r="F7" s="135"/>
      <c r="G7" s="135"/>
      <c r="H7" s="135"/>
      <c r="L7" s="15"/>
    </row>
    <row r="8" s="2" customFormat="1" ht="12" customHeight="1">
      <c r="A8" s="33"/>
      <c r="B8" s="39"/>
      <c r="C8" s="33"/>
      <c r="D8" s="135" t="s">
        <v>124</v>
      </c>
      <c r="E8" s="33"/>
      <c r="F8" s="33"/>
      <c r="G8" s="33"/>
      <c r="H8" s="33"/>
      <c r="I8" s="33"/>
      <c r="J8" s="33"/>
      <c r="K8" s="33"/>
      <c r="L8" s="5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7" t="s">
        <v>234</v>
      </c>
      <c r="F9" s="33"/>
      <c r="G9" s="33"/>
      <c r="H9" s="33"/>
      <c r="I9" s="33"/>
      <c r="J9" s="33"/>
      <c r="K9" s="33"/>
      <c r="L9" s="5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5" t="s">
        <v>18</v>
      </c>
      <c r="E11" s="33"/>
      <c r="F11" s="138" t="s">
        <v>1</v>
      </c>
      <c r="G11" s="33"/>
      <c r="H11" s="33"/>
      <c r="I11" s="135" t="s">
        <v>19</v>
      </c>
      <c r="J11" s="138" t="s">
        <v>1</v>
      </c>
      <c r="K11" s="33"/>
      <c r="L11" s="5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17. 12. 2025</v>
      </c>
      <c r="K12" s="33"/>
      <c r="L12" s="5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5" t="s">
        <v>24</v>
      </c>
      <c r="E14" s="33"/>
      <c r="F14" s="33"/>
      <c r="G14" s="33"/>
      <c r="H14" s="33"/>
      <c r="I14" s="135" t="s">
        <v>25</v>
      </c>
      <c r="J14" s="138" t="str">
        <f>IF('Rekapitulace stavby'!AN10="","",'Rekapitulace stavby'!AN10)</f>
        <v/>
      </c>
      <c r="K14" s="33"/>
      <c r="L14" s="5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8" t="str">
        <f>IF('Rekapitulace stavby'!E11="","",'Rekapitulace stavby'!E11)</f>
        <v xml:space="preserve"> </v>
      </c>
      <c r="F15" s="33"/>
      <c r="G15" s="33"/>
      <c r="H15" s="33"/>
      <c r="I15" s="135" t="s">
        <v>26</v>
      </c>
      <c r="J15" s="138" t="str">
        <f>IF('Rekapitulace stavby'!AN11="","",'Rekapitulace stavby'!AN11)</f>
        <v/>
      </c>
      <c r="K15" s="33"/>
      <c r="L15" s="5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5" t="s">
        <v>27</v>
      </c>
      <c r="E17" s="33"/>
      <c r="F17" s="33"/>
      <c r="G17" s="33"/>
      <c r="H17" s="33"/>
      <c r="I17" s="135" t="s">
        <v>25</v>
      </c>
      <c r="J17" s="28" t="str">
        <f>'Rekapitulace stavby'!AN13</f>
        <v>Vyplň údaj</v>
      </c>
      <c r="K17" s="33"/>
      <c r="L17" s="5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28" t="str">
        <f>'Rekapitulace stavby'!E14</f>
        <v>Vyplň údaj</v>
      </c>
      <c r="F18" s="138"/>
      <c r="G18" s="138"/>
      <c r="H18" s="138"/>
      <c r="I18" s="135" t="s">
        <v>26</v>
      </c>
      <c r="J18" s="28" t="str">
        <f>'Rekapitulace stavby'!AN14</f>
        <v>Vyplň údaj</v>
      </c>
      <c r="K18" s="33"/>
      <c r="L18" s="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5" t="s">
        <v>29</v>
      </c>
      <c r="E20" s="33"/>
      <c r="F20" s="33"/>
      <c r="G20" s="33"/>
      <c r="H20" s="33"/>
      <c r="I20" s="135" t="s">
        <v>25</v>
      </c>
      <c r="J20" s="138" t="str">
        <f>IF('Rekapitulace stavby'!AN16="","",'Rekapitulace stavby'!AN16)</f>
        <v/>
      </c>
      <c r="K20" s="33"/>
      <c r="L20" s="5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8" t="str">
        <f>IF('Rekapitulace stavby'!E17="","",'Rekapitulace stavby'!E17)</f>
        <v xml:space="preserve"> </v>
      </c>
      <c r="F21" s="33"/>
      <c r="G21" s="33"/>
      <c r="H21" s="33"/>
      <c r="I21" s="135" t="s">
        <v>26</v>
      </c>
      <c r="J21" s="138" t="str">
        <f>IF('Rekapitulace stavby'!AN17="","",'Rekapitulace stavby'!AN17)</f>
        <v/>
      </c>
      <c r="K21" s="33"/>
      <c r="L21" s="5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5" t="s">
        <v>31</v>
      </c>
      <c r="E23" s="33"/>
      <c r="F23" s="33"/>
      <c r="G23" s="33"/>
      <c r="H23" s="33"/>
      <c r="I23" s="135" t="s">
        <v>25</v>
      </c>
      <c r="J23" s="138" t="str">
        <f>IF('Rekapitulace stavby'!AN19="","",'Rekapitulace stavby'!AN19)</f>
        <v/>
      </c>
      <c r="K23" s="33"/>
      <c r="L23" s="5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8" t="str">
        <f>IF('Rekapitulace stavby'!E20="","",'Rekapitulace stavby'!E20)</f>
        <v xml:space="preserve"> </v>
      </c>
      <c r="F24" s="33"/>
      <c r="G24" s="33"/>
      <c r="H24" s="33"/>
      <c r="I24" s="135" t="s">
        <v>26</v>
      </c>
      <c r="J24" s="138" t="str">
        <f>IF('Rekapitulace stavby'!AN20="","",'Rekapitulace stavby'!AN20)</f>
        <v/>
      </c>
      <c r="K24" s="33"/>
      <c r="L24" s="5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5" t="s">
        <v>32</v>
      </c>
      <c r="E26" s="33"/>
      <c r="F26" s="33"/>
      <c r="G26" s="33"/>
      <c r="H26" s="33"/>
      <c r="I26" s="33"/>
      <c r="J26" s="33"/>
      <c r="K26" s="33"/>
      <c r="L26" s="5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5" t="s">
        <v>33</v>
      </c>
      <c r="E30" s="33"/>
      <c r="F30" s="33"/>
      <c r="G30" s="33"/>
      <c r="H30" s="33"/>
      <c r="I30" s="33"/>
      <c r="J30" s="146">
        <f>ROUND(J116, 2)</f>
        <v>0</v>
      </c>
      <c r="K30" s="33"/>
      <c r="L30" s="5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7" t="s">
        <v>35</v>
      </c>
      <c r="G32" s="33"/>
      <c r="H32" s="33"/>
      <c r="I32" s="147" t="s">
        <v>34</v>
      </c>
      <c r="J32" s="147" t="s">
        <v>36</v>
      </c>
      <c r="K32" s="33"/>
      <c r="L32" s="5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8" t="s">
        <v>37</v>
      </c>
      <c r="E33" s="135" t="s">
        <v>38</v>
      </c>
      <c r="F33" s="149">
        <f>ROUND((SUM(BE116:BE122)),  2)</f>
        <v>0</v>
      </c>
      <c r="G33" s="33"/>
      <c r="H33" s="33"/>
      <c r="I33" s="150">
        <v>0.20999999999999999</v>
      </c>
      <c r="J33" s="149">
        <f>ROUND(((SUM(BE116:BE122))*I33),  2)</f>
        <v>0</v>
      </c>
      <c r="K33" s="33"/>
      <c r="L33" s="5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5" t="s">
        <v>39</v>
      </c>
      <c r="F34" s="149">
        <f>ROUND((SUM(BF116:BF122)),  2)</f>
        <v>0</v>
      </c>
      <c r="G34" s="33"/>
      <c r="H34" s="33"/>
      <c r="I34" s="150">
        <v>0.12</v>
      </c>
      <c r="J34" s="149">
        <f>ROUND(((SUM(BF116:BF122))*I34),  2)</f>
        <v>0</v>
      </c>
      <c r="K34" s="33"/>
      <c r="L34" s="5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40</v>
      </c>
      <c r="F35" s="149">
        <f>ROUND((SUM(BG116:BG122)),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41</v>
      </c>
      <c r="F36" s="149">
        <f>ROUND((SUM(BH116:BH122)),  2)</f>
        <v>0</v>
      </c>
      <c r="G36" s="33"/>
      <c r="H36" s="33"/>
      <c r="I36" s="150">
        <v>0.12</v>
      </c>
      <c r="J36" s="149">
        <f>0</f>
        <v>0</v>
      </c>
      <c r="K36" s="33"/>
      <c r="L36" s="5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42</v>
      </c>
      <c r="F37" s="149">
        <f>ROUND((SUM(BI116:BI122)),  2)</f>
        <v>0</v>
      </c>
      <c r="G37" s="33"/>
      <c r="H37" s="33"/>
      <c r="I37" s="150">
        <v>0</v>
      </c>
      <c r="J37" s="149">
        <f>0</f>
        <v>0</v>
      </c>
      <c r="K37" s="33"/>
      <c r="L37" s="5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1"/>
      <c r="D39" s="152" t="s">
        <v>43</v>
      </c>
      <c r="E39" s="153"/>
      <c r="F39" s="153"/>
      <c r="G39" s="154" t="s">
        <v>44</v>
      </c>
      <c r="H39" s="155" t="s">
        <v>45</v>
      </c>
      <c r="I39" s="153"/>
      <c r="J39" s="156">
        <f>SUM(J30:J37)</f>
        <v>0</v>
      </c>
      <c r="K39" s="157"/>
      <c r="L39" s="5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5"/>
      <c r="L41" s="15"/>
    </row>
    <row r="42" s="1" customFormat="1" ht="14.4" customHeight="1">
      <c r="B42" s="15"/>
      <c r="L42" s="15"/>
    </row>
    <row r="43" s="1" customFormat="1" ht="14.4" customHeight="1">
      <c r="B43" s="15"/>
      <c r="L43" s="15"/>
    </row>
    <row r="44" s="1" customFormat="1" ht="14.4" customHeight="1">
      <c r="B44" s="15"/>
      <c r="L44" s="15"/>
    </row>
    <row r="45" s="1" customFormat="1" ht="14.4" customHeight="1">
      <c r="B45" s="15"/>
      <c r="L45" s="15"/>
    </row>
    <row r="46" s="1" customFormat="1" ht="14.4" customHeight="1">
      <c r="B46" s="15"/>
      <c r="L46" s="15"/>
    </row>
    <row r="47" s="1" customFormat="1" ht="14.4" customHeight="1">
      <c r="B47" s="15"/>
      <c r="L47" s="15"/>
    </row>
    <row r="48" s="1" customFormat="1" ht="14.4" customHeight="1">
      <c r="B48" s="15"/>
      <c r="L48" s="15"/>
    </row>
    <row r="49" s="1" customFormat="1" ht="14.4" customHeight="1">
      <c r="B49" s="15"/>
      <c r="L49" s="15"/>
    </row>
    <row r="50" s="2" customFormat="1" ht="14.4" customHeight="1">
      <c r="B50" s="58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58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2" customFormat="1">
      <c r="A61" s="33"/>
      <c r="B61" s="39"/>
      <c r="C61" s="33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5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5"/>
      <c r="L62" s="15"/>
    </row>
    <row r="63">
      <c r="B63" s="15"/>
      <c r="L63" s="15"/>
    </row>
    <row r="64">
      <c r="B64" s="15"/>
      <c r="L64" s="15"/>
    </row>
    <row r="65" s="2" customFormat="1">
      <c r="A65" s="33"/>
      <c r="B65" s="39"/>
      <c r="C65" s="33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5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2" customFormat="1">
      <c r="A76" s="33"/>
      <c r="B76" s="39"/>
      <c r="C76" s="33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5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18" t="s">
        <v>126</v>
      </c>
      <c r="D82" s="35"/>
      <c r="E82" s="35"/>
      <c r="F82" s="35"/>
      <c r="G82" s="35"/>
      <c r="H82" s="35"/>
      <c r="I82" s="35"/>
      <c r="J82" s="35"/>
      <c r="K82" s="35"/>
      <c r="L82" s="5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7" t="s">
        <v>16</v>
      </c>
      <c r="D84" s="35"/>
      <c r="E84" s="35"/>
      <c r="F84" s="35"/>
      <c r="G84" s="35"/>
      <c r="H84" s="35"/>
      <c r="I84" s="35"/>
      <c r="J84" s="35"/>
      <c r="K84" s="35"/>
      <c r="L84" s="5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9" t="str">
        <f>E7</f>
        <v>Servis a údržba UTZ u OŘ Plzeň 2026-2029</v>
      </c>
      <c r="F85" s="27"/>
      <c r="G85" s="27"/>
      <c r="H85" s="27"/>
      <c r="I85" s="35"/>
      <c r="J85" s="35"/>
      <c r="K85" s="35"/>
      <c r="L85" s="5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7" t="s">
        <v>124</v>
      </c>
      <c r="D86" s="35"/>
      <c r="E86" s="35"/>
      <c r="F86" s="35"/>
      <c r="G86" s="35"/>
      <c r="H86" s="35"/>
      <c r="I86" s="35"/>
      <c r="J86" s="35"/>
      <c r="K86" s="35"/>
      <c r="L86" s="5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1" t="str">
        <f>E9</f>
        <v>SO 11 - Výrobce ALTECH - servisní prohlídky</v>
      </c>
      <c r="F87" s="35"/>
      <c r="G87" s="35"/>
      <c r="H87" s="35"/>
      <c r="I87" s="35"/>
      <c r="J87" s="35"/>
      <c r="K87" s="35"/>
      <c r="L87" s="5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7" t="s">
        <v>20</v>
      </c>
      <c r="D89" s="35"/>
      <c r="E89" s="35"/>
      <c r="F89" s="22" t="str">
        <f>F12</f>
        <v xml:space="preserve"> </v>
      </c>
      <c r="G89" s="35"/>
      <c r="H89" s="35"/>
      <c r="I89" s="27" t="s">
        <v>22</v>
      </c>
      <c r="J89" s="74" t="str">
        <f>IF(J12="","",J12)</f>
        <v>17. 12. 2025</v>
      </c>
      <c r="K89" s="35"/>
      <c r="L89" s="5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7" t="s">
        <v>24</v>
      </c>
      <c r="D91" s="35"/>
      <c r="E91" s="35"/>
      <c r="F91" s="22" t="str">
        <f>E15</f>
        <v xml:space="preserve"> </v>
      </c>
      <c r="G91" s="35"/>
      <c r="H91" s="35"/>
      <c r="I91" s="27" t="s">
        <v>29</v>
      </c>
      <c r="J91" s="31" t="str">
        <f>E21</f>
        <v xml:space="preserve"> </v>
      </c>
      <c r="K91" s="35"/>
      <c r="L91" s="5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7" t="s">
        <v>27</v>
      </c>
      <c r="D92" s="35"/>
      <c r="E92" s="35"/>
      <c r="F92" s="22" t="str">
        <f>IF(E18="","",E18)</f>
        <v>Vyplň údaj</v>
      </c>
      <c r="G92" s="35"/>
      <c r="H92" s="35"/>
      <c r="I92" s="27" t="s">
        <v>31</v>
      </c>
      <c r="J92" s="31" t="str">
        <f>E24</f>
        <v xml:space="preserve"> </v>
      </c>
      <c r="K92" s="35"/>
      <c r="L92" s="5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0" t="s">
        <v>127</v>
      </c>
      <c r="D94" s="171"/>
      <c r="E94" s="171"/>
      <c r="F94" s="171"/>
      <c r="G94" s="171"/>
      <c r="H94" s="171"/>
      <c r="I94" s="171"/>
      <c r="J94" s="172" t="s">
        <v>128</v>
      </c>
      <c r="K94" s="171"/>
      <c r="L94" s="5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3" t="s">
        <v>129</v>
      </c>
      <c r="D96" s="35"/>
      <c r="E96" s="35"/>
      <c r="F96" s="35"/>
      <c r="G96" s="35"/>
      <c r="H96" s="35"/>
      <c r="I96" s="35"/>
      <c r="J96" s="105">
        <f>J116</f>
        <v>0</v>
      </c>
      <c r="K96" s="35"/>
      <c r="L96" s="5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2" t="s">
        <v>130</v>
      </c>
    </row>
    <row r="97" s="2" customFormat="1" ht="21.84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8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2" customFormat="1" ht="6.96" customHeight="1">
      <c r="A98" s="33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58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102" s="2" customFormat="1" ht="6.96" customHeight="1">
      <c r="A102" s="33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58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4.96" customHeight="1">
      <c r="A103" s="33"/>
      <c r="B103" s="34"/>
      <c r="C103" s="18" t="s">
        <v>131</v>
      </c>
      <c r="D103" s="35"/>
      <c r="E103" s="35"/>
      <c r="F103" s="35"/>
      <c r="G103" s="35"/>
      <c r="H103" s="35"/>
      <c r="I103" s="35"/>
      <c r="J103" s="35"/>
      <c r="K103" s="35"/>
      <c r="L103" s="58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8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12" customHeight="1">
      <c r="A105" s="33"/>
      <c r="B105" s="34"/>
      <c r="C105" s="27" t="s">
        <v>16</v>
      </c>
      <c r="D105" s="35"/>
      <c r="E105" s="35"/>
      <c r="F105" s="35"/>
      <c r="G105" s="35"/>
      <c r="H105" s="35"/>
      <c r="I105" s="35"/>
      <c r="J105" s="35"/>
      <c r="K105" s="35"/>
      <c r="L105" s="58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6.5" customHeight="1">
      <c r="A106" s="33"/>
      <c r="B106" s="34"/>
      <c r="C106" s="35"/>
      <c r="D106" s="35"/>
      <c r="E106" s="169" t="str">
        <f>E7</f>
        <v>Servis a údržba UTZ u OŘ Plzeň 2026-2029</v>
      </c>
      <c r="F106" s="27"/>
      <c r="G106" s="27"/>
      <c r="H106" s="27"/>
      <c r="I106" s="35"/>
      <c r="J106" s="35"/>
      <c r="K106" s="35"/>
      <c r="L106" s="58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2" customHeight="1">
      <c r="A107" s="33"/>
      <c r="B107" s="34"/>
      <c r="C107" s="27" t="s">
        <v>124</v>
      </c>
      <c r="D107" s="35"/>
      <c r="E107" s="35"/>
      <c r="F107" s="35"/>
      <c r="G107" s="35"/>
      <c r="H107" s="35"/>
      <c r="I107" s="35"/>
      <c r="J107" s="35"/>
      <c r="K107" s="35"/>
      <c r="L107" s="58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6.5" customHeight="1">
      <c r="A108" s="33"/>
      <c r="B108" s="34"/>
      <c r="C108" s="35"/>
      <c r="D108" s="35"/>
      <c r="E108" s="71" t="str">
        <f>E9</f>
        <v>SO 11 - Výrobce ALTECH - servisní prohlídky</v>
      </c>
      <c r="F108" s="35"/>
      <c r="G108" s="35"/>
      <c r="H108" s="35"/>
      <c r="I108" s="35"/>
      <c r="J108" s="35"/>
      <c r="K108" s="35"/>
      <c r="L108" s="58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6.96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8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2" customHeight="1">
      <c r="A110" s="33"/>
      <c r="B110" s="34"/>
      <c r="C110" s="27" t="s">
        <v>20</v>
      </c>
      <c r="D110" s="35"/>
      <c r="E110" s="35"/>
      <c r="F110" s="22" t="str">
        <f>F12</f>
        <v xml:space="preserve"> </v>
      </c>
      <c r="G110" s="35"/>
      <c r="H110" s="35"/>
      <c r="I110" s="27" t="s">
        <v>22</v>
      </c>
      <c r="J110" s="74" t="str">
        <f>IF(J12="","",J12)</f>
        <v>17. 12. 2025</v>
      </c>
      <c r="K110" s="35"/>
      <c r="L110" s="58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6.96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8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5.15" customHeight="1">
      <c r="A112" s="33"/>
      <c r="B112" s="34"/>
      <c r="C112" s="27" t="s">
        <v>24</v>
      </c>
      <c r="D112" s="35"/>
      <c r="E112" s="35"/>
      <c r="F112" s="22" t="str">
        <f>E15</f>
        <v xml:space="preserve"> </v>
      </c>
      <c r="G112" s="35"/>
      <c r="H112" s="35"/>
      <c r="I112" s="27" t="s">
        <v>29</v>
      </c>
      <c r="J112" s="31" t="str">
        <f>E21</f>
        <v xml:space="preserve"> </v>
      </c>
      <c r="K112" s="35"/>
      <c r="L112" s="58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7" t="s">
        <v>27</v>
      </c>
      <c r="D113" s="35"/>
      <c r="E113" s="35"/>
      <c r="F113" s="22" t="str">
        <f>IF(E18="","",E18)</f>
        <v>Vyplň údaj</v>
      </c>
      <c r="G113" s="35"/>
      <c r="H113" s="35"/>
      <c r="I113" s="27" t="s">
        <v>31</v>
      </c>
      <c r="J113" s="31" t="str">
        <f>E24</f>
        <v xml:space="preserve"> </v>
      </c>
      <c r="K113" s="35"/>
      <c r="L113" s="58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0.32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8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9" customFormat="1" ht="29.28" customHeight="1">
      <c r="A115" s="174"/>
      <c r="B115" s="175"/>
      <c r="C115" s="176" t="s">
        <v>132</v>
      </c>
      <c r="D115" s="177" t="s">
        <v>58</v>
      </c>
      <c r="E115" s="177" t="s">
        <v>54</v>
      </c>
      <c r="F115" s="177" t="s">
        <v>55</v>
      </c>
      <c r="G115" s="177" t="s">
        <v>133</v>
      </c>
      <c r="H115" s="177" t="s">
        <v>134</v>
      </c>
      <c r="I115" s="177" t="s">
        <v>135</v>
      </c>
      <c r="J115" s="178" t="s">
        <v>128</v>
      </c>
      <c r="K115" s="179" t="s">
        <v>136</v>
      </c>
      <c r="L115" s="180"/>
      <c r="M115" s="95" t="s">
        <v>1</v>
      </c>
      <c r="N115" s="96" t="s">
        <v>37</v>
      </c>
      <c r="O115" s="96" t="s">
        <v>137</v>
      </c>
      <c r="P115" s="96" t="s">
        <v>138</v>
      </c>
      <c r="Q115" s="96" t="s">
        <v>139</v>
      </c>
      <c r="R115" s="96" t="s">
        <v>140</v>
      </c>
      <c r="S115" s="96" t="s">
        <v>141</v>
      </c>
      <c r="T115" s="97" t="s">
        <v>142</v>
      </c>
      <c r="U115" s="174"/>
      <c r="V115" s="174"/>
      <c r="W115" s="174"/>
      <c r="X115" s="174"/>
      <c r="Y115" s="174"/>
      <c r="Z115" s="174"/>
      <c r="AA115" s="174"/>
      <c r="AB115" s="174"/>
      <c r="AC115" s="174"/>
      <c r="AD115" s="174"/>
      <c r="AE115" s="174"/>
    </row>
    <row r="116" s="2" customFormat="1" ht="22.8" customHeight="1">
      <c r="A116" s="33"/>
      <c r="B116" s="34"/>
      <c r="C116" s="102" t="s">
        <v>143</v>
      </c>
      <c r="D116" s="35"/>
      <c r="E116" s="35"/>
      <c r="F116" s="35"/>
      <c r="G116" s="35"/>
      <c r="H116" s="35"/>
      <c r="I116" s="35"/>
      <c r="J116" s="181">
        <f>BK116</f>
        <v>0</v>
      </c>
      <c r="K116" s="35"/>
      <c r="L116" s="39"/>
      <c r="M116" s="98"/>
      <c r="N116" s="182"/>
      <c r="O116" s="99"/>
      <c r="P116" s="183">
        <f>SUM(P117:P122)</f>
        <v>0</v>
      </c>
      <c r="Q116" s="99"/>
      <c r="R116" s="183">
        <f>SUM(R117:R122)</f>
        <v>0</v>
      </c>
      <c r="S116" s="99"/>
      <c r="T116" s="184">
        <f>SUM(T117:T122)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2" t="s">
        <v>72</v>
      </c>
      <c r="AU116" s="12" t="s">
        <v>130</v>
      </c>
      <c r="BK116" s="185">
        <f>SUM(BK117:BK122)</f>
        <v>0</v>
      </c>
    </row>
    <row r="117" s="2" customFormat="1" ht="21.75" customHeight="1">
      <c r="A117" s="33"/>
      <c r="B117" s="34"/>
      <c r="C117" s="186" t="s">
        <v>81</v>
      </c>
      <c r="D117" s="186" t="s">
        <v>144</v>
      </c>
      <c r="E117" s="187" t="s">
        <v>8</v>
      </c>
      <c r="F117" s="188" t="s">
        <v>235</v>
      </c>
      <c r="G117" s="189" t="s">
        <v>146</v>
      </c>
      <c r="H117" s="190">
        <v>72</v>
      </c>
      <c r="I117" s="191"/>
      <c r="J117" s="192">
        <f>ROUND(I117*H117,2)</f>
        <v>0</v>
      </c>
      <c r="K117" s="193"/>
      <c r="L117" s="39"/>
      <c r="M117" s="194" t="s">
        <v>1</v>
      </c>
      <c r="N117" s="195" t="s">
        <v>38</v>
      </c>
      <c r="O117" s="86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8" t="s">
        <v>147</v>
      </c>
      <c r="AT117" s="198" t="s">
        <v>144</v>
      </c>
      <c r="AU117" s="198" t="s">
        <v>73</v>
      </c>
      <c r="AY117" s="12" t="s">
        <v>148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2" t="s">
        <v>81</v>
      </c>
      <c r="BK117" s="199">
        <f>ROUND(I117*H117,2)</f>
        <v>0</v>
      </c>
      <c r="BL117" s="12" t="s">
        <v>147</v>
      </c>
      <c r="BM117" s="198" t="s">
        <v>236</v>
      </c>
    </row>
    <row r="118" s="2" customFormat="1">
      <c r="A118" s="33"/>
      <c r="B118" s="34"/>
      <c r="C118" s="35"/>
      <c r="D118" s="200" t="s">
        <v>150</v>
      </c>
      <c r="E118" s="35"/>
      <c r="F118" s="201" t="s">
        <v>237</v>
      </c>
      <c r="G118" s="35"/>
      <c r="H118" s="35"/>
      <c r="I118" s="202"/>
      <c r="J118" s="35"/>
      <c r="K118" s="35"/>
      <c r="L118" s="39"/>
      <c r="M118" s="203"/>
      <c r="N118" s="204"/>
      <c r="O118" s="86"/>
      <c r="P118" s="86"/>
      <c r="Q118" s="86"/>
      <c r="R118" s="86"/>
      <c r="S118" s="86"/>
      <c r="T118" s="87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2" t="s">
        <v>150</v>
      </c>
      <c r="AU118" s="12" t="s">
        <v>73</v>
      </c>
    </row>
    <row r="119" s="2" customFormat="1">
      <c r="A119" s="33"/>
      <c r="B119" s="34"/>
      <c r="C119" s="35"/>
      <c r="D119" s="200" t="s">
        <v>152</v>
      </c>
      <c r="E119" s="35"/>
      <c r="F119" s="205" t="s">
        <v>238</v>
      </c>
      <c r="G119" s="35"/>
      <c r="H119" s="35"/>
      <c r="I119" s="202"/>
      <c r="J119" s="35"/>
      <c r="K119" s="35"/>
      <c r="L119" s="39"/>
      <c r="M119" s="203"/>
      <c r="N119" s="204"/>
      <c r="O119" s="86"/>
      <c r="P119" s="86"/>
      <c r="Q119" s="86"/>
      <c r="R119" s="86"/>
      <c r="S119" s="86"/>
      <c r="T119" s="87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2" t="s">
        <v>152</v>
      </c>
      <c r="AU119" s="12" t="s">
        <v>73</v>
      </c>
    </row>
    <row r="120" s="10" customFormat="1">
      <c r="A120" s="10"/>
      <c r="B120" s="206"/>
      <c r="C120" s="207"/>
      <c r="D120" s="200" t="s">
        <v>154</v>
      </c>
      <c r="E120" s="208" t="s">
        <v>1</v>
      </c>
      <c r="F120" s="209" t="s">
        <v>177</v>
      </c>
      <c r="G120" s="207"/>
      <c r="H120" s="210">
        <v>36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6" t="s">
        <v>154</v>
      </c>
      <c r="AU120" s="216" t="s">
        <v>73</v>
      </c>
      <c r="AV120" s="10" t="s">
        <v>83</v>
      </c>
      <c r="AW120" s="10" t="s">
        <v>30</v>
      </c>
      <c r="AX120" s="10" t="s">
        <v>73</v>
      </c>
      <c r="AY120" s="216" t="s">
        <v>148</v>
      </c>
    </row>
    <row r="121" s="10" customFormat="1">
      <c r="A121" s="10"/>
      <c r="B121" s="206"/>
      <c r="C121" s="207"/>
      <c r="D121" s="200" t="s">
        <v>154</v>
      </c>
      <c r="E121" s="208" t="s">
        <v>1</v>
      </c>
      <c r="F121" s="209" t="s">
        <v>239</v>
      </c>
      <c r="G121" s="207"/>
      <c r="H121" s="210">
        <v>2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6" t="s">
        <v>154</v>
      </c>
      <c r="AU121" s="216" t="s">
        <v>73</v>
      </c>
      <c r="AV121" s="10" t="s">
        <v>83</v>
      </c>
      <c r="AW121" s="10" t="s">
        <v>30</v>
      </c>
      <c r="AX121" s="10" t="s">
        <v>73</v>
      </c>
      <c r="AY121" s="216" t="s">
        <v>148</v>
      </c>
    </row>
    <row r="122" s="10" customFormat="1">
      <c r="A122" s="10"/>
      <c r="B122" s="206"/>
      <c r="C122" s="207"/>
      <c r="D122" s="200" t="s">
        <v>154</v>
      </c>
      <c r="E122" s="208" t="s">
        <v>1</v>
      </c>
      <c r="F122" s="209" t="s">
        <v>157</v>
      </c>
      <c r="G122" s="207"/>
      <c r="H122" s="210">
        <v>72</v>
      </c>
      <c r="I122" s="211"/>
      <c r="J122" s="207"/>
      <c r="K122" s="207"/>
      <c r="L122" s="212"/>
      <c r="M122" s="217"/>
      <c r="N122" s="218"/>
      <c r="O122" s="218"/>
      <c r="P122" s="218"/>
      <c r="Q122" s="218"/>
      <c r="R122" s="218"/>
      <c r="S122" s="218"/>
      <c r="T122" s="219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6" t="s">
        <v>154</v>
      </c>
      <c r="AU122" s="216" t="s">
        <v>73</v>
      </c>
      <c r="AV122" s="10" t="s">
        <v>83</v>
      </c>
      <c r="AW122" s="10" t="s">
        <v>30</v>
      </c>
      <c r="AX122" s="10" t="s">
        <v>81</v>
      </c>
      <c r="AY122" s="216" t="s">
        <v>148</v>
      </c>
    </row>
    <row r="123" s="2" customFormat="1" ht="6.96" customHeight="1">
      <c r="A123" s="33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39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sheetProtection sheet="1" autoFilter="0" formatColumns="0" formatRows="0" objects="1" scenarios="1" spinCount="100000" saltValue="/18cjq/c+sxmq/Hv1tmyIbwYuDdTN0JMokQ9rgM75BG7qNeTKr4wAxAfmFyAWkJ/3lb4n95dQA0kNpzFr1PmMg==" hashValue="PUn8qj4CT89EYiBUpG1IjZJ8Q21fa0QVsj14WIs0ipQLiZijfe+rVWXARGmHOeGjqXtlV3NCnYQfQC5841oT3g==" algorithmName="SHA-512" password="CC35"/>
  <autoFilter ref="C115:K12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116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5"/>
      <c r="AT3" s="12" t="s">
        <v>83</v>
      </c>
    </row>
    <row r="4" s="1" customFormat="1" ht="24.96" customHeight="1">
      <c r="B4" s="15"/>
      <c r="D4" s="133" t="s">
        <v>123</v>
      </c>
      <c r="L4" s="15"/>
      <c r="M4" s="134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35" t="s">
        <v>16</v>
      </c>
      <c r="L6" s="15"/>
    </row>
    <row r="7" s="1" customFormat="1" ht="16.5" customHeight="1">
      <c r="B7" s="15"/>
      <c r="E7" s="136" t="str">
        <f>'Rekapitulace stavby'!K6</f>
        <v>Servis a údržba UTZ u OŘ Plzeň 2026-2029</v>
      </c>
      <c r="F7" s="135"/>
      <c r="G7" s="135"/>
      <c r="H7" s="135"/>
      <c r="L7" s="15"/>
    </row>
    <row r="8" s="2" customFormat="1" ht="12" customHeight="1">
      <c r="A8" s="33"/>
      <c r="B8" s="39"/>
      <c r="C8" s="33"/>
      <c r="D8" s="135" t="s">
        <v>124</v>
      </c>
      <c r="E8" s="33"/>
      <c r="F8" s="33"/>
      <c r="G8" s="33"/>
      <c r="H8" s="33"/>
      <c r="I8" s="33"/>
      <c r="J8" s="33"/>
      <c r="K8" s="33"/>
      <c r="L8" s="5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7" t="s">
        <v>240</v>
      </c>
      <c r="F9" s="33"/>
      <c r="G9" s="33"/>
      <c r="H9" s="33"/>
      <c r="I9" s="33"/>
      <c r="J9" s="33"/>
      <c r="K9" s="33"/>
      <c r="L9" s="5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5" t="s">
        <v>18</v>
      </c>
      <c r="E11" s="33"/>
      <c r="F11" s="138" t="s">
        <v>1</v>
      </c>
      <c r="G11" s="33"/>
      <c r="H11" s="33"/>
      <c r="I11" s="135" t="s">
        <v>19</v>
      </c>
      <c r="J11" s="138" t="s">
        <v>1</v>
      </c>
      <c r="K11" s="33"/>
      <c r="L11" s="5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17. 12. 2025</v>
      </c>
      <c r="K12" s="33"/>
      <c r="L12" s="5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5" t="s">
        <v>24</v>
      </c>
      <c r="E14" s="33"/>
      <c r="F14" s="33"/>
      <c r="G14" s="33"/>
      <c r="H14" s="33"/>
      <c r="I14" s="135" t="s">
        <v>25</v>
      </c>
      <c r="J14" s="138" t="str">
        <f>IF('Rekapitulace stavby'!AN10="","",'Rekapitulace stavby'!AN10)</f>
        <v/>
      </c>
      <c r="K14" s="33"/>
      <c r="L14" s="5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8" t="str">
        <f>IF('Rekapitulace stavby'!E11="","",'Rekapitulace stavby'!E11)</f>
        <v xml:space="preserve"> </v>
      </c>
      <c r="F15" s="33"/>
      <c r="G15" s="33"/>
      <c r="H15" s="33"/>
      <c r="I15" s="135" t="s">
        <v>26</v>
      </c>
      <c r="J15" s="138" t="str">
        <f>IF('Rekapitulace stavby'!AN11="","",'Rekapitulace stavby'!AN11)</f>
        <v/>
      </c>
      <c r="K15" s="33"/>
      <c r="L15" s="5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5" t="s">
        <v>27</v>
      </c>
      <c r="E17" s="33"/>
      <c r="F17" s="33"/>
      <c r="G17" s="33"/>
      <c r="H17" s="33"/>
      <c r="I17" s="135" t="s">
        <v>25</v>
      </c>
      <c r="J17" s="28" t="str">
        <f>'Rekapitulace stavby'!AN13</f>
        <v>Vyplň údaj</v>
      </c>
      <c r="K17" s="33"/>
      <c r="L17" s="5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28" t="str">
        <f>'Rekapitulace stavby'!E14</f>
        <v>Vyplň údaj</v>
      </c>
      <c r="F18" s="138"/>
      <c r="G18" s="138"/>
      <c r="H18" s="138"/>
      <c r="I18" s="135" t="s">
        <v>26</v>
      </c>
      <c r="J18" s="28" t="str">
        <f>'Rekapitulace stavby'!AN14</f>
        <v>Vyplň údaj</v>
      </c>
      <c r="K18" s="33"/>
      <c r="L18" s="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5" t="s">
        <v>29</v>
      </c>
      <c r="E20" s="33"/>
      <c r="F20" s="33"/>
      <c r="G20" s="33"/>
      <c r="H20" s="33"/>
      <c r="I20" s="135" t="s">
        <v>25</v>
      </c>
      <c r="J20" s="138" t="str">
        <f>IF('Rekapitulace stavby'!AN16="","",'Rekapitulace stavby'!AN16)</f>
        <v/>
      </c>
      <c r="K20" s="33"/>
      <c r="L20" s="5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8" t="str">
        <f>IF('Rekapitulace stavby'!E17="","",'Rekapitulace stavby'!E17)</f>
        <v xml:space="preserve"> </v>
      </c>
      <c r="F21" s="33"/>
      <c r="G21" s="33"/>
      <c r="H21" s="33"/>
      <c r="I21" s="135" t="s">
        <v>26</v>
      </c>
      <c r="J21" s="138" t="str">
        <f>IF('Rekapitulace stavby'!AN17="","",'Rekapitulace stavby'!AN17)</f>
        <v/>
      </c>
      <c r="K21" s="33"/>
      <c r="L21" s="5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5" t="s">
        <v>31</v>
      </c>
      <c r="E23" s="33"/>
      <c r="F23" s="33"/>
      <c r="G23" s="33"/>
      <c r="H23" s="33"/>
      <c r="I23" s="135" t="s">
        <v>25</v>
      </c>
      <c r="J23" s="138" t="str">
        <f>IF('Rekapitulace stavby'!AN19="","",'Rekapitulace stavby'!AN19)</f>
        <v/>
      </c>
      <c r="K23" s="33"/>
      <c r="L23" s="5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8" t="str">
        <f>IF('Rekapitulace stavby'!E20="","",'Rekapitulace stavby'!E20)</f>
        <v xml:space="preserve"> </v>
      </c>
      <c r="F24" s="33"/>
      <c r="G24" s="33"/>
      <c r="H24" s="33"/>
      <c r="I24" s="135" t="s">
        <v>26</v>
      </c>
      <c r="J24" s="138" t="str">
        <f>IF('Rekapitulace stavby'!AN20="","",'Rekapitulace stavby'!AN20)</f>
        <v/>
      </c>
      <c r="K24" s="33"/>
      <c r="L24" s="5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5" t="s">
        <v>32</v>
      </c>
      <c r="E26" s="33"/>
      <c r="F26" s="33"/>
      <c r="G26" s="33"/>
      <c r="H26" s="33"/>
      <c r="I26" s="33"/>
      <c r="J26" s="33"/>
      <c r="K26" s="33"/>
      <c r="L26" s="5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5" t="s">
        <v>33</v>
      </c>
      <c r="E30" s="33"/>
      <c r="F30" s="33"/>
      <c r="G30" s="33"/>
      <c r="H30" s="33"/>
      <c r="I30" s="33"/>
      <c r="J30" s="146">
        <f>ROUND(J116, 2)</f>
        <v>0</v>
      </c>
      <c r="K30" s="33"/>
      <c r="L30" s="5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7" t="s">
        <v>35</v>
      </c>
      <c r="G32" s="33"/>
      <c r="H32" s="33"/>
      <c r="I32" s="147" t="s">
        <v>34</v>
      </c>
      <c r="J32" s="147" t="s">
        <v>36</v>
      </c>
      <c r="K32" s="33"/>
      <c r="L32" s="5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8" t="s">
        <v>37</v>
      </c>
      <c r="E33" s="135" t="s">
        <v>38</v>
      </c>
      <c r="F33" s="149">
        <f>ROUND((SUM(BE116:BE122)),  2)</f>
        <v>0</v>
      </c>
      <c r="G33" s="33"/>
      <c r="H33" s="33"/>
      <c r="I33" s="150">
        <v>0.20999999999999999</v>
      </c>
      <c r="J33" s="149">
        <f>ROUND(((SUM(BE116:BE122))*I33),  2)</f>
        <v>0</v>
      </c>
      <c r="K33" s="33"/>
      <c r="L33" s="5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5" t="s">
        <v>39</v>
      </c>
      <c r="F34" s="149">
        <f>ROUND((SUM(BF116:BF122)),  2)</f>
        <v>0</v>
      </c>
      <c r="G34" s="33"/>
      <c r="H34" s="33"/>
      <c r="I34" s="150">
        <v>0.12</v>
      </c>
      <c r="J34" s="149">
        <f>ROUND(((SUM(BF116:BF122))*I34),  2)</f>
        <v>0</v>
      </c>
      <c r="K34" s="33"/>
      <c r="L34" s="5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40</v>
      </c>
      <c r="F35" s="149">
        <f>ROUND((SUM(BG116:BG122)),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41</v>
      </c>
      <c r="F36" s="149">
        <f>ROUND((SUM(BH116:BH122)),  2)</f>
        <v>0</v>
      </c>
      <c r="G36" s="33"/>
      <c r="H36" s="33"/>
      <c r="I36" s="150">
        <v>0.12</v>
      </c>
      <c r="J36" s="149">
        <f>0</f>
        <v>0</v>
      </c>
      <c r="K36" s="33"/>
      <c r="L36" s="5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42</v>
      </c>
      <c r="F37" s="149">
        <f>ROUND((SUM(BI116:BI122)),  2)</f>
        <v>0</v>
      </c>
      <c r="G37" s="33"/>
      <c r="H37" s="33"/>
      <c r="I37" s="150">
        <v>0</v>
      </c>
      <c r="J37" s="149">
        <f>0</f>
        <v>0</v>
      </c>
      <c r="K37" s="33"/>
      <c r="L37" s="5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1"/>
      <c r="D39" s="152" t="s">
        <v>43</v>
      </c>
      <c r="E39" s="153"/>
      <c r="F39" s="153"/>
      <c r="G39" s="154" t="s">
        <v>44</v>
      </c>
      <c r="H39" s="155" t="s">
        <v>45</v>
      </c>
      <c r="I39" s="153"/>
      <c r="J39" s="156">
        <f>SUM(J30:J37)</f>
        <v>0</v>
      </c>
      <c r="K39" s="157"/>
      <c r="L39" s="5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5"/>
      <c r="L41" s="15"/>
    </row>
    <row r="42" s="1" customFormat="1" ht="14.4" customHeight="1">
      <c r="B42" s="15"/>
      <c r="L42" s="15"/>
    </row>
    <row r="43" s="1" customFormat="1" ht="14.4" customHeight="1">
      <c r="B43" s="15"/>
      <c r="L43" s="15"/>
    </row>
    <row r="44" s="1" customFormat="1" ht="14.4" customHeight="1">
      <c r="B44" s="15"/>
      <c r="L44" s="15"/>
    </row>
    <row r="45" s="1" customFormat="1" ht="14.4" customHeight="1">
      <c r="B45" s="15"/>
      <c r="L45" s="15"/>
    </row>
    <row r="46" s="1" customFormat="1" ht="14.4" customHeight="1">
      <c r="B46" s="15"/>
      <c r="L46" s="15"/>
    </row>
    <row r="47" s="1" customFormat="1" ht="14.4" customHeight="1">
      <c r="B47" s="15"/>
      <c r="L47" s="15"/>
    </row>
    <row r="48" s="1" customFormat="1" ht="14.4" customHeight="1">
      <c r="B48" s="15"/>
      <c r="L48" s="15"/>
    </row>
    <row r="49" s="1" customFormat="1" ht="14.4" customHeight="1">
      <c r="B49" s="15"/>
      <c r="L49" s="15"/>
    </row>
    <row r="50" s="2" customFormat="1" ht="14.4" customHeight="1">
      <c r="B50" s="58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58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2" customFormat="1">
      <c r="A61" s="33"/>
      <c r="B61" s="39"/>
      <c r="C61" s="33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5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5"/>
      <c r="L62" s="15"/>
    </row>
    <row r="63">
      <c r="B63" s="15"/>
      <c r="L63" s="15"/>
    </row>
    <row r="64">
      <c r="B64" s="15"/>
      <c r="L64" s="15"/>
    </row>
    <row r="65" s="2" customFormat="1">
      <c r="A65" s="33"/>
      <c r="B65" s="39"/>
      <c r="C65" s="33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5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2" customFormat="1">
      <c r="A76" s="33"/>
      <c r="B76" s="39"/>
      <c r="C76" s="33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5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18" t="s">
        <v>126</v>
      </c>
      <c r="D82" s="35"/>
      <c r="E82" s="35"/>
      <c r="F82" s="35"/>
      <c r="G82" s="35"/>
      <c r="H82" s="35"/>
      <c r="I82" s="35"/>
      <c r="J82" s="35"/>
      <c r="K82" s="35"/>
      <c r="L82" s="5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7" t="s">
        <v>16</v>
      </c>
      <c r="D84" s="35"/>
      <c r="E84" s="35"/>
      <c r="F84" s="35"/>
      <c r="G84" s="35"/>
      <c r="H84" s="35"/>
      <c r="I84" s="35"/>
      <c r="J84" s="35"/>
      <c r="K84" s="35"/>
      <c r="L84" s="5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9" t="str">
        <f>E7</f>
        <v>Servis a údržba UTZ u OŘ Plzeň 2026-2029</v>
      </c>
      <c r="F85" s="27"/>
      <c r="G85" s="27"/>
      <c r="H85" s="27"/>
      <c r="I85" s="35"/>
      <c r="J85" s="35"/>
      <c r="K85" s="35"/>
      <c r="L85" s="5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7" t="s">
        <v>124</v>
      </c>
      <c r="D86" s="35"/>
      <c r="E86" s="35"/>
      <c r="F86" s="35"/>
      <c r="G86" s="35"/>
      <c r="H86" s="35"/>
      <c r="I86" s="35"/>
      <c r="J86" s="35"/>
      <c r="K86" s="35"/>
      <c r="L86" s="5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1" t="str">
        <f>E9</f>
        <v>SO 12 - Výrobce ITS Praha - servisní prohlídky</v>
      </c>
      <c r="F87" s="35"/>
      <c r="G87" s="35"/>
      <c r="H87" s="35"/>
      <c r="I87" s="35"/>
      <c r="J87" s="35"/>
      <c r="K87" s="35"/>
      <c r="L87" s="5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7" t="s">
        <v>20</v>
      </c>
      <c r="D89" s="35"/>
      <c r="E89" s="35"/>
      <c r="F89" s="22" t="str">
        <f>F12</f>
        <v xml:space="preserve"> </v>
      </c>
      <c r="G89" s="35"/>
      <c r="H89" s="35"/>
      <c r="I89" s="27" t="s">
        <v>22</v>
      </c>
      <c r="J89" s="74" t="str">
        <f>IF(J12="","",J12)</f>
        <v>17. 12. 2025</v>
      </c>
      <c r="K89" s="35"/>
      <c r="L89" s="5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7" t="s">
        <v>24</v>
      </c>
      <c r="D91" s="35"/>
      <c r="E91" s="35"/>
      <c r="F91" s="22" t="str">
        <f>E15</f>
        <v xml:space="preserve"> </v>
      </c>
      <c r="G91" s="35"/>
      <c r="H91" s="35"/>
      <c r="I91" s="27" t="s">
        <v>29</v>
      </c>
      <c r="J91" s="31" t="str">
        <f>E21</f>
        <v xml:space="preserve"> </v>
      </c>
      <c r="K91" s="35"/>
      <c r="L91" s="5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7" t="s">
        <v>27</v>
      </c>
      <c r="D92" s="35"/>
      <c r="E92" s="35"/>
      <c r="F92" s="22" t="str">
        <f>IF(E18="","",E18)</f>
        <v>Vyplň údaj</v>
      </c>
      <c r="G92" s="35"/>
      <c r="H92" s="35"/>
      <c r="I92" s="27" t="s">
        <v>31</v>
      </c>
      <c r="J92" s="31" t="str">
        <f>E24</f>
        <v xml:space="preserve"> </v>
      </c>
      <c r="K92" s="35"/>
      <c r="L92" s="5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0" t="s">
        <v>127</v>
      </c>
      <c r="D94" s="171"/>
      <c r="E94" s="171"/>
      <c r="F94" s="171"/>
      <c r="G94" s="171"/>
      <c r="H94" s="171"/>
      <c r="I94" s="171"/>
      <c r="J94" s="172" t="s">
        <v>128</v>
      </c>
      <c r="K94" s="171"/>
      <c r="L94" s="5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3" t="s">
        <v>129</v>
      </c>
      <c r="D96" s="35"/>
      <c r="E96" s="35"/>
      <c r="F96" s="35"/>
      <c r="G96" s="35"/>
      <c r="H96" s="35"/>
      <c r="I96" s="35"/>
      <c r="J96" s="105">
        <f>J116</f>
        <v>0</v>
      </c>
      <c r="K96" s="35"/>
      <c r="L96" s="5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2" t="s">
        <v>130</v>
      </c>
    </row>
    <row r="97" s="2" customFormat="1" ht="21.84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8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2" customFormat="1" ht="6.96" customHeight="1">
      <c r="A98" s="33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58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102" s="2" customFormat="1" ht="6.96" customHeight="1">
      <c r="A102" s="33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58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4.96" customHeight="1">
      <c r="A103" s="33"/>
      <c r="B103" s="34"/>
      <c r="C103" s="18" t="s">
        <v>131</v>
      </c>
      <c r="D103" s="35"/>
      <c r="E103" s="35"/>
      <c r="F103" s="35"/>
      <c r="G103" s="35"/>
      <c r="H103" s="35"/>
      <c r="I103" s="35"/>
      <c r="J103" s="35"/>
      <c r="K103" s="35"/>
      <c r="L103" s="58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8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12" customHeight="1">
      <c r="A105" s="33"/>
      <c r="B105" s="34"/>
      <c r="C105" s="27" t="s">
        <v>16</v>
      </c>
      <c r="D105" s="35"/>
      <c r="E105" s="35"/>
      <c r="F105" s="35"/>
      <c r="G105" s="35"/>
      <c r="H105" s="35"/>
      <c r="I105" s="35"/>
      <c r="J105" s="35"/>
      <c r="K105" s="35"/>
      <c r="L105" s="58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6.5" customHeight="1">
      <c r="A106" s="33"/>
      <c r="B106" s="34"/>
      <c r="C106" s="35"/>
      <c r="D106" s="35"/>
      <c r="E106" s="169" t="str">
        <f>E7</f>
        <v>Servis a údržba UTZ u OŘ Plzeň 2026-2029</v>
      </c>
      <c r="F106" s="27"/>
      <c r="G106" s="27"/>
      <c r="H106" s="27"/>
      <c r="I106" s="35"/>
      <c r="J106" s="35"/>
      <c r="K106" s="35"/>
      <c r="L106" s="58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2" customHeight="1">
      <c r="A107" s="33"/>
      <c r="B107" s="34"/>
      <c r="C107" s="27" t="s">
        <v>124</v>
      </c>
      <c r="D107" s="35"/>
      <c r="E107" s="35"/>
      <c r="F107" s="35"/>
      <c r="G107" s="35"/>
      <c r="H107" s="35"/>
      <c r="I107" s="35"/>
      <c r="J107" s="35"/>
      <c r="K107" s="35"/>
      <c r="L107" s="58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6.5" customHeight="1">
      <c r="A108" s="33"/>
      <c r="B108" s="34"/>
      <c r="C108" s="35"/>
      <c r="D108" s="35"/>
      <c r="E108" s="71" t="str">
        <f>E9</f>
        <v>SO 12 - Výrobce ITS Praha - servisní prohlídky</v>
      </c>
      <c r="F108" s="35"/>
      <c r="G108" s="35"/>
      <c r="H108" s="35"/>
      <c r="I108" s="35"/>
      <c r="J108" s="35"/>
      <c r="K108" s="35"/>
      <c r="L108" s="58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6.96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8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2" customHeight="1">
      <c r="A110" s="33"/>
      <c r="B110" s="34"/>
      <c r="C110" s="27" t="s">
        <v>20</v>
      </c>
      <c r="D110" s="35"/>
      <c r="E110" s="35"/>
      <c r="F110" s="22" t="str">
        <f>F12</f>
        <v xml:space="preserve"> </v>
      </c>
      <c r="G110" s="35"/>
      <c r="H110" s="35"/>
      <c r="I110" s="27" t="s">
        <v>22</v>
      </c>
      <c r="J110" s="74" t="str">
        <f>IF(J12="","",J12)</f>
        <v>17. 12. 2025</v>
      </c>
      <c r="K110" s="35"/>
      <c r="L110" s="58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6.96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8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5.15" customHeight="1">
      <c r="A112" s="33"/>
      <c r="B112" s="34"/>
      <c r="C112" s="27" t="s">
        <v>24</v>
      </c>
      <c r="D112" s="35"/>
      <c r="E112" s="35"/>
      <c r="F112" s="22" t="str">
        <f>E15</f>
        <v xml:space="preserve"> </v>
      </c>
      <c r="G112" s="35"/>
      <c r="H112" s="35"/>
      <c r="I112" s="27" t="s">
        <v>29</v>
      </c>
      <c r="J112" s="31" t="str">
        <f>E21</f>
        <v xml:space="preserve"> </v>
      </c>
      <c r="K112" s="35"/>
      <c r="L112" s="58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7" t="s">
        <v>27</v>
      </c>
      <c r="D113" s="35"/>
      <c r="E113" s="35"/>
      <c r="F113" s="22" t="str">
        <f>IF(E18="","",E18)</f>
        <v>Vyplň údaj</v>
      </c>
      <c r="G113" s="35"/>
      <c r="H113" s="35"/>
      <c r="I113" s="27" t="s">
        <v>31</v>
      </c>
      <c r="J113" s="31" t="str">
        <f>E24</f>
        <v xml:space="preserve"> </v>
      </c>
      <c r="K113" s="35"/>
      <c r="L113" s="58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0.32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8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9" customFormat="1" ht="29.28" customHeight="1">
      <c r="A115" s="174"/>
      <c r="B115" s="175"/>
      <c r="C115" s="176" t="s">
        <v>132</v>
      </c>
      <c r="D115" s="177" t="s">
        <v>58</v>
      </c>
      <c r="E115" s="177" t="s">
        <v>54</v>
      </c>
      <c r="F115" s="177" t="s">
        <v>55</v>
      </c>
      <c r="G115" s="177" t="s">
        <v>133</v>
      </c>
      <c r="H115" s="177" t="s">
        <v>134</v>
      </c>
      <c r="I115" s="177" t="s">
        <v>135</v>
      </c>
      <c r="J115" s="178" t="s">
        <v>128</v>
      </c>
      <c r="K115" s="179" t="s">
        <v>136</v>
      </c>
      <c r="L115" s="180"/>
      <c r="M115" s="95" t="s">
        <v>1</v>
      </c>
      <c r="N115" s="96" t="s">
        <v>37</v>
      </c>
      <c r="O115" s="96" t="s">
        <v>137</v>
      </c>
      <c r="P115" s="96" t="s">
        <v>138</v>
      </c>
      <c r="Q115" s="96" t="s">
        <v>139</v>
      </c>
      <c r="R115" s="96" t="s">
        <v>140</v>
      </c>
      <c r="S115" s="96" t="s">
        <v>141</v>
      </c>
      <c r="T115" s="97" t="s">
        <v>142</v>
      </c>
      <c r="U115" s="174"/>
      <c r="V115" s="174"/>
      <c r="W115" s="174"/>
      <c r="X115" s="174"/>
      <c r="Y115" s="174"/>
      <c r="Z115" s="174"/>
      <c r="AA115" s="174"/>
      <c r="AB115" s="174"/>
      <c r="AC115" s="174"/>
      <c r="AD115" s="174"/>
      <c r="AE115" s="174"/>
    </row>
    <row r="116" s="2" customFormat="1" ht="22.8" customHeight="1">
      <c r="A116" s="33"/>
      <c r="B116" s="34"/>
      <c r="C116" s="102" t="s">
        <v>143</v>
      </c>
      <c r="D116" s="35"/>
      <c r="E116" s="35"/>
      <c r="F116" s="35"/>
      <c r="G116" s="35"/>
      <c r="H116" s="35"/>
      <c r="I116" s="35"/>
      <c r="J116" s="181">
        <f>BK116</f>
        <v>0</v>
      </c>
      <c r="K116" s="35"/>
      <c r="L116" s="39"/>
      <c r="M116" s="98"/>
      <c r="N116" s="182"/>
      <c r="O116" s="99"/>
      <c r="P116" s="183">
        <f>SUM(P117:P122)</f>
        <v>0</v>
      </c>
      <c r="Q116" s="99"/>
      <c r="R116" s="183">
        <f>SUM(R117:R122)</f>
        <v>0</v>
      </c>
      <c r="S116" s="99"/>
      <c r="T116" s="184">
        <f>SUM(T117:T122)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2" t="s">
        <v>72</v>
      </c>
      <c r="AU116" s="12" t="s">
        <v>130</v>
      </c>
      <c r="BK116" s="185">
        <f>SUM(BK117:BK122)</f>
        <v>0</v>
      </c>
    </row>
    <row r="117" s="2" customFormat="1" ht="21.75" customHeight="1">
      <c r="A117" s="33"/>
      <c r="B117" s="34"/>
      <c r="C117" s="186" t="s">
        <v>81</v>
      </c>
      <c r="D117" s="186" t="s">
        <v>144</v>
      </c>
      <c r="E117" s="187" t="s">
        <v>241</v>
      </c>
      <c r="F117" s="188" t="s">
        <v>242</v>
      </c>
      <c r="G117" s="189" t="s">
        <v>146</v>
      </c>
      <c r="H117" s="190">
        <v>36</v>
      </c>
      <c r="I117" s="191"/>
      <c r="J117" s="192">
        <f>ROUND(I117*H117,2)</f>
        <v>0</v>
      </c>
      <c r="K117" s="193"/>
      <c r="L117" s="39"/>
      <c r="M117" s="194" t="s">
        <v>1</v>
      </c>
      <c r="N117" s="195" t="s">
        <v>38</v>
      </c>
      <c r="O117" s="86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8" t="s">
        <v>147</v>
      </c>
      <c r="AT117" s="198" t="s">
        <v>144</v>
      </c>
      <c r="AU117" s="198" t="s">
        <v>73</v>
      </c>
      <c r="AY117" s="12" t="s">
        <v>148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2" t="s">
        <v>81</v>
      </c>
      <c r="BK117" s="199">
        <f>ROUND(I117*H117,2)</f>
        <v>0</v>
      </c>
      <c r="BL117" s="12" t="s">
        <v>147</v>
      </c>
      <c r="BM117" s="198" t="s">
        <v>243</v>
      </c>
    </row>
    <row r="118" s="2" customFormat="1">
      <c r="A118" s="33"/>
      <c r="B118" s="34"/>
      <c r="C118" s="35"/>
      <c r="D118" s="200" t="s">
        <v>150</v>
      </c>
      <c r="E118" s="35"/>
      <c r="F118" s="201" t="s">
        <v>244</v>
      </c>
      <c r="G118" s="35"/>
      <c r="H118" s="35"/>
      <c r="I118" s="202"/>
      <c r="J118" s="35"/>
      <c r="K118" s="35"/>
      <c r="L118" s="39"/>
      <c r="M118" s="203"/>
      <c r="N118" s="204"/>
      <c r="O118" s="86"/>
      <c r="P118" s="86"/>
      <c r="Q118" s="86"/>
      <c r="R118" s="86"/>
      <c r="S118" s="86"/>
      <c r="T118" s="87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2" t="s">
        <v>150</v>
      </c>
      <c r="AU118" s="12" t="s">
        <v>73</v>
      </c>
    </row>
    <row r="119" s="2" customFormat="1">
      <c r="A119" s="33"/>
      <c r="B119" s="34"/>
      <c r="C119" s="35"/>
      <c r="D119" s="200" t="s">
        <v>152</v>
      </c>
      <c r="E119" s="35"/>
      <c r="F119" s="205" t="s">
        <v>238</v>
      </c>
      <c r="G119" s="35"/>
      <c r="H119" s="35"/>
      <c r="I119" s="202"/>
      <c r="J119" s="35"/>
      <c r="K119" s="35"/>
      <c r="L119" s="39"/>
      <c r="M119" s="203"/>
      <c r="N119" s="204"/>
      <c r="O119" s="86"/>
      <c r="P119" s="86"/>
      <c r="Q119" s="86"/>
      <c r="R119" s="86"/>
      <c r="S119" s="86"/>
      <c r="T119" s="87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2" t="s">
        <v>152</v>
      </c>
      <c r="AU119" s="12" t="s">
        <v>73</v>
      </c>
    </row>
    <row r="120" s="10" customFormat="1">
      <c r="A120" s="10"/>
      <c r="B120" s="206"/>
      <c r="C120" s="207"/>
      <c r="D120" s="200" t="s">
        <v>154</v>
      </c>
      <c r="E120" s="208" t="s">
        <v>1</v>
      </c>
      <c r="F120" s="209" t="s">
        <v>177</v>
      </c>
      <c r="G120" s="207"/>
      <c r="H120" s="210">
        <v>36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6" t="s">
        <v>154</v>
      </c>
      <c r="AU120" s="216" t="s">
        <v>73</v>
      </c>
      <c r="AV120" s="10" t="s">
        <v>83</v>
      </c>
      <c r="AW120" s="10" t="s">
        <v>30</v>
      </c>
      <c r="AX120" s="10" t="s">
        <v>73</v>
      </c>
      <c r="AY120" s="216" t="s">
        <v>148</v>
      </c>
    </row>
    <row r="121" s="10" customFormat="1">
      <c r="A121" s="10"/>
      <c r="B121" s="206"/>
      <c r="C121" s="207"/>
      <c r="D121" s="200" t="s">
        <v>154</v>
      </c>
      <c r="E121" s="208" t="s">
        <v>1</v>
      </c>
      <c r="F121" s="209" t="s">
        <v>245</v>
      </c>
      <c r="G121" s="207"/>
      <c r="H121" s="210">
        <v>1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6" t="s">
        <v>154</v>
      </c>
      <c r="AU121" s="216" t="s">
        <v>73</v>
      </c>
      <c r="AV121" s="10" t="s">
        <v>83</v>
      </c>
      <c r="AW121" s="10" t="s">
        <v>30</v>
      </c>
      <c r="AX121" s="10" t="s">
        <v>73</v>
      </c>
      <c r="AY121" s="216" t="s">
        <v>148</v>
      </c>
    </row>
    <row r="122" s="10" customFormat="1">
      <c r="A122" s="10"/>
      <c r="B122" s="206"/>
      <c r="C122" s="207"/>
      <c r="D122" s="200" t="s">
        <v>154</v>
      </c>
      <c r="E122" s="208" t="s">
        <v>1</v>
      </c>
      <c r="F122" s="209" t="s">
        <v>216</v>
      </c>
      <c r="G122" s="207"/>
      <c r="H122" s="210">
        <v>36</v>
      </c>
      <c r="I122" s="211"/>
      <c r="J122" s="207"/>
      <c r="K122" s="207"/>
      <c r="L122" s="212"/>
      <c r="M122" s="217"/>
      <c r="N122" s="218"/>
      <c r="O122" s="218"/>
      <c r="P122" s="218"/>
      <c r="Q122" s="218"/>
      <c r="R122" s="218"/>
      <c r="S122" s="218"/>
      <c r="T122" s="219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6" t="s">
        <v>154</v>
      </c>
      <c r="AU122" s="216" t="s">
        <v>73</v>
      </c>
      <c r="AV122" s="10" t="s">
        <v>83</v>
      </c>
      <c r="AW122" s="10" t="s">
        <v>30</v>
      </c>
      <c r="AX122" s="10" t="s">
        <v>81</v>
      </c>
      <c r="AY122" s="216" t="s">
        <v>148</v>
      </c>
    </row>
    <row r="123" s="2" customFormat="1" ht="6.96" customHeight="1">
      <c r="A123" s="33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39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sheetProtection sheet="1" autoFilter="0" formatColumns="0" formatRows="0" objects="1" scenarios="1" spinCount="100000" saltValue="2PcJgsuNNPisXTBXnpgwMO9cl/A8mNtpd6siLE2JW5Y8Xb3v3Tnp2xsSvk5YX4Bao82FKq4RztLDin7N+BjXcA==" hashValue="xlrXhUlCtkvdlchLuLccZl7LwQk9QlYFCkeAftejaan6FXyvhIcYoIeLj0pvZIB3nRyq0VQc62FCLeoCWCkBjA==" algorithmName="SHA-512" password="CC35"/>
  <autoFilter ref="C115:K12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119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5"/>
      <c r="AT3" s="12" t="s">
        <v>83</v>
      </c>
    </row>
    <row r="4" s="1" customFormat="1" ht="24.96" customHeight="1">
      <c r="B4" s="15"/>
      <c r="D4" s="133" t="s">
        <v>123</v>
      </c>
      <c r="L4" s="15"/>
      <c r="M4" s="134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35" t="s">
        <v>16</v>
      </c>
      <c r="L6" s="15"/>
    </row>
    <row r="7" s="1" customFormat="1" ht="16.5" customHeight="1">
      <c r="B7" s="15"/>
      <c r="E7" s="136" t="str">
        <f>'Rekapitulace stavby'!K6</f>
        <v>Servis a údržba UTZ u OŘ Plzeň 2026-2029</v>
      </c>
      <c r="F7" s="135"/>
      <c r="G7" s="135"/>
      <c r="H7" s="135"/>
      <c r="L7" s="15"/>
    </row>
    <row r="8" s="2" customFormat="1" ht="12" customHeight="1">
      <c r="A8" s="33"/>
      <c r="B8" s="39"/>
      <c r="C8" s="33"/>
      <c r="D8" s="135" t="s">
        <v>124</v>
      </c>
      <c r="E8" s="33"/>
      <c r="F8" s="33"/>
      <c r="G8" s="33"/>
      <c r="H8" s="33"/>
      <c r="I8" s="33"/>
      <c r="J8" s="33"/>
      <c r="K8" s="33"/>
      <c r="L8" s="5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7" t="s">
        <v>246</v>
      </c>
      <c r="F9" s="33"/>
      <c r="G9" s="33"/>
      <c r="H9" s="33"/>
      <c r="I9" s="33"/>
      <c r="J9" s="33"/>
      <c r="K9" s="33"/>
      <c r="L9" s="5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5" t="s">
        <v>18</v>
      </c>
      <c r="E11" s="33"/>
      <c r="F11" s="138" t="s">
        <v>1</v>
      </c>
      <c r="G11" s="33"/>
      <c r="H11" s="33"/>
      <c r="I11" s="135" t="s">
        <v>19</v>
      </c>
      <c r="J11" s="138" t="s">
        <v>1</v>
      </c>
      <c r="K11" s="33"/>
      <c r="L11" s="5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17. 12. 2025</v>
      </c>
      <c r="K12" s="33"/>
      <c r="L12" s="5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5" t="s">
        <v>24</v>
      </c>
      <c r="E14" s="33"/>
      <c r="F14" s="33"/>
      <c r="G14" s="33"/>
      <c r="H14" s="33"/>
      <c r="I14" s="135" t="s">
        <v>25</v>
      </c>
      <c r="J14" s="138" t="str">
        <f>IF('Rekapitulace stavby'!AN10="","",'Rekapitulace stavby'!AN10)</f>
        <v/>
      </c>
      <c r="K14" s="33"/>
      <c r="L14" s="5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8" t="str">
        <f>IF('Rekapitulace stavby'!E11="","",'Rekapitulace stavby'!E11)</f>
        <v xml:space="preserve"> </v>
      </c>
      <c r="F15" s="33"/>
      <c r="G15" s="33"/>
      <c r="H15" s="33"/>
      <c r="I15" s="135" t="s">
        <v>26</v>
      </c>
      <c r="J15" s="138" t="str">
        <f>IF('Rekapitulace stavby'!AN11="","",'Rekapitulace stavby'!AN11)</f>
        <v/>
      </c>
      <c r="K15" s="33"/>
      <c r="L15" s="5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5" t="s">
        <v>27</v>
      </c>
      <c r="E17" s="33"/>
      <c r="F17" s="33"/>
      <c r="G17" s="33"/>
      <c r="H17" s="33"/>
      <c r="I17" s="135" t="s">
        <v>25</v>
      </c>
      <c r="J17" s="28" t="str">
        <f>'Rekapitulace stavby'!AN13</f>
        <v>Vyplň údaj</v>
      </c>
      <c r="K17" s="33"/>
      <c r="L17" s="5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28" t="str">
        <f>'Rekapitulace stavby'!E14</f>
        <v>Vyplň údaj</v>
      </c>
      <c r="F18" s="138"/>
      <c r="G18" s="138"/>
      <c r="H18" s="138"/>
      <c r="I18" s="135" t="s">
        <v>26</v>
      </c>
      <c r="J18" s="28" t="str">
        <f>'Rekapitulace stavby'!AN14</f>
        <v>Vyplň údaj</v>
      </c>
      <c r="K18" s="33"/>
      <c r="L18" s="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5" t="s">
        <v>29</v>
      </c>
      <c r="E20" s="33"/>
      <c r="F20" s="33"/>
      <c r="G20" s="33"/>
      <c r="H20" s="33"/>
      <c r="I20" s="135" t="s">
        <v>25</v>
      </c>
      <c r="J20" s="138" t="str">
        <f>IF('Rekapitulace stavby'!AN16="","",'Rekapitulace stavby'!AN16)</f>
        <v/>
      </c>
      <c r="K20" s="33"/>
      <c r="L20" s="5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8" t="str">
        <f>IF('Rekapitulace stavby'!E17="","",'Rekapitulace stavby'!E17)</f>
        <v xml:space="preserve"> </v>
      </c>
      <c r="F21" s="33"/>
      <c r="G21" s="33"/>
      <c r="H21" s="33"/>
      <c r="I21" s="135" t="s">
        <v>26</v>
      </c>
      <c r="J21" s="138" t="str">
        <f>IF('Rekapitulace stavby'!AN17="","",'Rekapitulace stavby'!AN17)</f>
        <v/>
      </c>
      <c r="K21" s="33"/>
      <c r="L21" s="5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5" t="s">
        <v>31</v>
      </c>
      <c r="E23" s="33"/>
      <c r="F23" s="33"/>
      <c r="G23" s="33"/>
      <c r="H23" s="33"/>
      <c r="I23" s="135" t="s">
        <v>25</v>
      </c>
      <c r="J23" s="138" t="str">
        <f>IF('Rekapitulace stavby'!AN19="","",'Rekapitulace stavby'!AN19)</f>
        <v/>
      </c>
      <c r="K23" s="33"/>
      <c r="L23" s="5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8" t="str">
        <f>IF('Rekapitulace stavby'!E20="","",'Rekapitulace stavby'!E20)</f>
        <v xml:space="preserve"> </v>
      </c>
      <c r="F24" s="33"/>
      <c r="G24" s="33"/>
      <c r="H24" s="33"/>
      <c r="I24" s="135" t="s">
        <v>26</v>
      </c>
      <c r="J24" s="138" t="str">
        <f>IF('Rekapitulace stavby'!AN20="","",'Rekapitulace stavby'!AN20)</f>
        <v/>
      </c>
      <c r="K24" s="33"/>
      <c r="L24" s="5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5" t="s">
        <v>32</v>
      </c>
      <c r="E26" s="33"/>
      <c r="F26" s="33"/>
      <c r="G26" s="33"/>
      <c r="H26" s="33"/>
      <c r="I26" s="33"/>
      <c r="J26" s="33"/>
      <c r="K26" s="33"/>
      <c r="L26" s="5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5" t="s">
        <v>33</v>
      </c>
      <c r="E30" s="33"/>
      <c r="F30" s="33"/>
      <c r="G30" s="33"/>
      <c r="H30" s="33"/>
      <c r="I30" s="33"/>
      <c r="J30" s="146">
        <f>ROUND(J116, 2)</f>
        <v>0</v>
      </c>
      <c r="K30" s="33"/>
      <c r="L30" s="5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7" t="s">
        <v>35</v>
      </c>
      <c r="G32" s="33"/>
      <c r="H32" s="33"/>
      <c r="I32" s="147" t="s">
        <v>34</v>
      </c>
      <c r="J32" s="147" t="s">
        <v>36</v>
      </c>
      <c r="K32" s="33"/>
      <c r="L32" s="5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8" t="s">
        <v>37</v>
      </c>
      <c r="E33" s="135" t="s">
        <v>38</v>
      </c>
      <c r="F33" s="149">
        <f>ROUND((SUM(BE116:BE128)),  2)</f>
        <v>0</v>
      </c>
      <c r="G33" s="33"/>
      <c r="H33" s="33"/>
      <c r="I33" s="150">
        <v>0.20999999999999999</v>
      </c>
      <c r="J33" s="149">
        <f>ROUND(((SUM(BE116:BE128))*I33),  2)</f>
        <v>0</v>
      </c>
      <c r="K33" s="33"/>
      <c r="L33" s="5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5" t="s">
        <v>39</v>
      </c>
      <c r="F34" s="149">
        <f>ROUND((SUM(BF116:BF128)),  2)</f>
        <v>0</v>
      </c>
      <c r="G34" s="33"/>
      <c r="H34" s="33"/>
      <c r="I34" s="150">
        <v>0.12</v>
      </c>
      <c r="J34" s="149">
        <f>ROUND(((SUM(BF116:BF128))*I34),  2)</f>
        <v>0</v>
      </c>
      <c r="K34" s="33"/>
      <c r="L34" s="5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40</v>
      </c>
      <c r="F35" s="149">
        <f>ROUND((SUM(BG116:BG128)),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41</v>
      </c>
      <c r="F36" s="149">
        <f>ROUND((SUM(BH116:BH128)),  2)</f>
        <v>0</v>
      </c>
      <c r="G36" s="33"/>
      <c r="H36" s="33"/>
      <c r="I36" s="150">
        <v>0.12</v>
      </c>
      <c r="J36" s="149">
        <f>0</f>
        <v>0</v>
      </c>
      <c r="K36" s="33"/>
      <c r="L36" s="5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42</v>
      </c>
      <c r="F37" s="149">
        <f>ROUND((SUM(BI116:BI128)),  2)</f>
        <v>0</v>
      </c>
      <c r="G37" s="33"/>
      <c r="H37" s="33"/>
      <c r="I37" s="150">
        <v>0</v>
      </c>
      <c r="J37" s="149">
        <f>0</f>
        <v>0</v>
      </c>
      <c r="K37" s="33"/>
      <c r="L37" s="5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1"/>
      <c r="D39" s="152" t="s">
        <v>43</v>
      </c>
      <c r="E39" s="153"/>
      <c r="F39" s="153"/>
      <c r="G39" s="154" t="s">
        <v>44</v>
      </c>
      <c r="H39" s="155" t="s">
        <v>45</v>
      </c>
      <c r="I39" s="153"/>
      <c r="J39" s="156">
        <f>SUM(J30:J37)</f>
        <v>0</v>
      </c>
      <c r="K39" s="157"/>
      <c r="L39" s="5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5"/>
      <c r="L41" s="15"/>
    </row>
    <row r="42" s="1" customFormat="1" ht="14.4" customHeight="1">
      <c r="B42" s="15"/>
      <c r="L42" s="15"/>
    </row>
    <row r="43" s="1" customFormat="1" ht="14.4" customHeight="1">
      <c r="B43" s="15"/>
      <c r="L43" s="15"/>
    </row>
    <row r="44" s="1" customFormat="1" ht="14.4" customHeight="1">
      <c r="B44" s="15"/>
      <c r="L44" s="15"/>
    </row>
    <row r="45" s="1" customFormat="1" ht="14.4" customHeight="1">
      <c r="B45" s="15"/>
      <c r="L45" s="15"/>
    </row>
    <row r="46" s="1" customFormat="1" ht="14.4" customHeight="1">
      <c r="B46" s="15"/>
      <c r="L46" s="15"/>
    </row>
    <row r="47" s="1" customFormat="1" ht="14.4" customHeight="1">
      <c r="B47" s="15"/>
      <c r="L47" s="15"/>
    </row>
    <row r="48" s="1" customFormat="1" ht="14.4" customHeight="1">
      <c r="B48" s="15"/>
      <c r="L48" s="15"/>
    </row>
    <row r="49" s="1" customFormat="1" ht="14.4" customHeight="1">
      <c r="B49" s="15"/>
      <c r="L49" s="15"/>
    </row>
    <row r="50" s="2" customFormat="1" ht="14.4" customHeight="1">
      <c r="B50" s="58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58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2" customFormat="1">
      <c r="A61" s="33"/>
      <c r="B61" s="39"/>
      <c r="C61" s="33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5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5"/>
      <c r="L62" s="15"/>
    </row>
    <row r="63">
      <c r="B63" s="15"/>
      <c r="L63" s="15"/>
    </row>
    <row r="64">
      <c r="B64" s="15"/>
      <c r="L64" s="15"/>
    </row>
    <row r="65" s="2" customFormat="1">
      <c r="A65" s="33"/>
      <c r="B65" s="39"/>
      <c r="C65" s="33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5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2" customFormat="1">
      <c r="A76" s="33"/>
      <c r="B76" s="39"/>
      <c r="C76" s="33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5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18" t="s">
        <v>126</v>
      </c>
      <c r="D82" s="35"/>
      <c r="E82" s="35"/>
      <c r="F82" s="35"/>
      <c r="G82" s="35"/>
      <c r="H82" s="35"/>
      <c r="I82" s="35"/>
      <c r="J82" s="35"/>
      <c r="K82" s="35"/>
      <c r="L82" s="5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7" t="s">
        <v>16</v>
      </c>
      <c r="D84" s="35"/>
      <c r="E84" s="35"/>
      <c r="F84" s="35"/>
      <c r="G84" s="35"/>
      <c r="H84" s="35"/>
      <c r="I84" s="35"/>
      <c r="J84" s="35"/>
      <c r="K84" s="35"/>
      <c r="L84" s="5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9" t="str">
        <f>E7</f>
        <v>Servis a údržba UTZ u OŘ Plzeň 2026-2029</v>
      </c>
      <c r="F85" s="27"/>
      <c r="G85" s="27"/>
      <c r="H85" s="27"/>
      <c r="I85" s="35"/>
      <c r="J85" s="35"/>
      <c r="K85" s="35"/>
      <c r="L85" s="5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7" t="s">
        <v>124</v>
      </c>
      <c r="D86" s="35"/>
      <c r="E86" s="35"/>
      <c r="F86" s="35"/>
      <c r="G86" s="35"/>
      <c r="H86" s="35"/>
      <c r="I86" s="35"/>
      <c r="J86" s="35"/>
      <c r="K86" s="35"/>
      <c r="L86" s="5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1" t="str">
        <f>E9</f>
        <v>SO 13 - Výrobce D.S.D.MET spol. s r.o, Plzeň</v>
      </c>
      <c r="F87" s="35"/>
      <c r="G87" s="35"/>
      <c r="H87" s="35"/>
      <c r="I87" s="35"/>
      <c r="J87" s="35"/>
      <c r="K87" s="35"/>
      <c r="L87" s="5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7" t="s">
        <v>20</v>
      </c>
      <c r="D89" s="35"/>
      <c r="E89" s="35"/>
      <c r="F89" s="22" t="str">
        <f>F12</f>
        <v xml:space="preserve"> </v>
      </c>
      <c r="G89" s="35"/>
      <c r="H89" s="35"/>
      <c r="I89" s="27" t="s">
        <v>22</v>
      </c>
      <c r="J89" s="74" t="str">
        <f>IF(J12="","",J12)</f>
        <v>17. 12. 2025</v>
      </c>
      <c r="K89" s="35"/>
      <c r="L89" s="5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7" t="s">
        <v>24</v>
      </c>
      <c r="D91" s="35"/>
      <c r="E91" s="35"/>
      <c r="F91" s="22" t="str">
        <f>E15</f>
        <v xml:space="preserve"> </v>
      </c>
      <c r="G91" s="35"/>
      <c r="H91" s="35"/>
      <c r="I91" s="27" t="s">
        <v>29</v>
      </c>
      <c r="J91" s="31" t="str">
        <f>E21</f>
        <v xml:space="preserve"> </v>
      </c>
      <c r="K91" s="35"/>
      <c r="L91" s="5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7" t="s">
        <v>27</v>
      </c>
      <c r="D92" s="35"/>
      <c r="E92" s="35"/>
      <c r="F92" s="22" t="str">
        <f>IF(E18="","",E18)</f>
        <v>Vyplň údaj</v>
      </c>
      <c r="G92" s="35"/>
      <c r="H92" s="35"/>
      <c r="I92" s="27" t="s">
        <v>31</v>
      </c>
      <c r="J92" s="31" t="str">
        <f>E24</f>
        <v xml:space="preserve"> </v>
      </c>
      <c r="K92" s="35"/>
      <c r="L92" s="5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0" t="s">
        <v>127</v>
      </c>
      <c r="D94" s="171"/>
      <c r="E94" s="171"/>
      <c r="F94" s="171"/>
      <c r="G94" s="171"/>
      <c r="H94" s="171"/>
      <c r="I94" s="171"/>
      <c r="J94" s="172" t="s">
        <v>128</v>
      </c>
      <c r="K94" s="171"/>
      <c r="L94" s="5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3" t="s">
        <v>129</v>
      </c>
      <c r="D96" s="35"/>
      <c r="E96" s="35"/>
      <c r="F96" s="35"/>
      <c r="G96" s="35"/>
      <c r="H96" s="35"/>
      <c r="I96" s="35"/>
      <c r="J96" s="105">
        <f>J116</f>
        <v>0</v>
      </c>
      <c r="K96" s="35"/>
      <c r="L96" s="5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2" t="s">
        <v>130</v>
      </c>
    </row>
    <row r="97" s="2" customFormat="1" ht="21.84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8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2" customFormat="1" ht="6.96" customHeight="1">
      <c r="A98" s="33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58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102" s="2" customFormat="1" ht="6.96" customHeight="1">
      <c r="A102" s="33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58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4.96" customHeight="1">
      <c r="A103" s="33"/>
      <c r="B103" s="34"/>
      <c r="C103" s="18" t="s">
        <v>131</v>
      </c>
      <c r="D103" s="35"/>
      <c r="E103" s="35"/>
      <c r="F103" s="35"/>
      <c r="G103" s="35"/>
      <c r="H103" s="35"/>
      <c r="I103" s="35"/>
      <c r="J103" s="35"/>
      <c r="K103" s="35"/>
      <c r="L103" s="58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8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12" customHeight="1">
      <c r="A105" s="33"/>
      <c r="B105" s="34"/>
      <c r="C105" s="27" t="s">
        <v>16</v>
      </c>
      <c r="D105" s="35"/>
      <c r="E105" s="35"/>
      <c r="F105" s="35"/>
      <c r="G105" s="35"/>
      <c r="H105" s="35"/>
      <c r="I105" s="35"/>
      <c r="J105" s="35"/>
      <c r="K105" s="35"/>
      <c r="L105" s="58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6.5" customHeight="1">
      <c r="A106" s="33"/>
      <c r="B106" s="34"/>
      <c r="C106" s="35"/>
      <c r="D106" s="35"/>
      <c r="E106" s="169" t="str">
        <f>E7</f>
        <v>Servis a údržba UTZ u OŘ Plzeň 2026-2029</v>
      </c>
      <c r="F106" s="27"/>
      <c r="G106" s="27"/>
      <c r="H106" s="27"/>
      <c r="I106" s="35"/>
      <c r="J106" s="35"/>
      <c r="K106" s="35"/>
      <c r="L106" s="58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2" customHeight="1">
      <c r="A107" s="33"/>
      <c r="B107" s="34"/>
      <c r="C107" s="27" t="s">
        <v>124</v>
      </c>
      <c r="D107" s="35"/>
      <c r="E107" s="35"/>
      <c r="F107" s="35"/>
      <c r="G107" s="35"/>
      <c r="H107" s="35"/>
      <c r="I107" s="35"/>
      <c r="J107" s="35"/>
      <c r="K107" s="35"/>
      <c r="L107" s="58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6.5" customHeight="1">
      <c r="A108" s="33"/>
      <c r="B108" s="34"/>
      <c r="C108" s="35"/>
      <c r="D108" s="35"/>
      <c r="E108" s="71" t="str">
        <f>E9</f>
        <v>SO 13 - Výrobce D.S.D.MET spol. s r.o, Plzeň</v>
      </c>
      <c r="F108" s="35"/>
      <c r="G108" s="35"/>
      <c r="H108" s="35"/>
      <c r="I108" s="35"/>
      <c r="J108" s="35"/>
      <c r="K108" s="35"/>
      <c r="L108" s="58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6.96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8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2" customHeight="1">
      <c r="A110" s="33"/>
      <c r="B110" s="34"/>
      <c r="C110" s="27" t="s">
        <v>20</v>
      </c>
      <c r="D110" s="35"/>
      <c r="E110" s="35"/>
      <c r="F110" s="22" t="str">
        <f>F12</f>
        <v xml:space="preserve"> </v>
      </c>
      <c r="G110" s="35"/>
      <c r="H110" s="35"/>
      <c r="I110" s="27" t="s">
        <v>22</v>
      </c>
      <c r="J110" s="74" t="str">
        <f>IF(J12="","",J12)</f>
        <v>17. 12. 2025</v>
      </c>
      <c r="K110" s="35"/>
      <c r="L110" s="58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6.96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8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5.15" customHeight="1">
      <c r="A112" s="33"/>
      <c r="B112" s="34"/>
      <c r="C112" s="27" t="s">
        <v>24</v>
      </c>
      <c r="D112" s="35"/>
      <c r="E112" s="35"/>
      <c r="F112" s="22" t="str">
        <f>E15</f>
        <v xml:space="preserve"> </v>
      </c>
      <c r="G112" s="35"/>
      <c r="H112" s="35"/>
      <c r="I112" s="27" t="s">
        <v>29</v>
      </c>
      <c r="J112" s="31" t="str">
        <f>E21</f>
        <v xml:space="preserve"> </v>
      </c>
      <c r="K112" s="35"/>
      <c r="L112" s="58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7" t="s">
        <v>27</v>
      </c>
      <c r="D113" s="35"/>
      <c r="E113" s="35"/>
      <c r="F113" s="22" t="str">
        <f>IF(E18="","",E18)</f>
        <v>Vyplň údaj</v>
      </c>
      <c r="G113" s="35"/>
      <c r="H113" s="35"/>
      <c r="I113" s="27" t="s">
        <v>31</v>
      </c>
      <c r="J113" s="31" t="str">
        <f>E24</f>
        <v xml:space="preserve"> </v>
      </c>
      <c r="K113" s="35"/>
      <c r="L113" s="58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0.32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8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9" customFormat="1" ht="29.28" customHeight="1">
      <c r="A115" s="174"/>
      <c r="B115" s="175"/>
      <c r="C115" s="176" t="s">
        <v>132</v>
      </c>
      <c r="D115" s="177" t="s">
        <v>58</v>
      </c>
      <c r="E115" s="177" t="s">
        <v>54</v>
      </c>
      <c r="F115" s="177" t="s">
        <v>55</v>
      </c>
      <c r="G115" s="177" t="s">
        <v>133</v>
      </c>
      <c r="H115" s="177" t="s">
        <v>134</v>
      </c>
      <c r="I115" s="177" t="s">
        <v>135</v>
      </c>
      <c r="J115" s="178" t="s">
        <v>128</v>
      </c>
      <c r="K115" s="179" t="s">
        <v>136</v>
      </c>
      <c r="L115" s="180"/>
      <c r="M115" s="95" t="s">
        <v>1</v>
      </c>
      <c r="N115" s="96" t="s">
        <v>37</v>
      </c>
      <c r="O115" s="96" t="s">
        <v>137</v>
      </c>
      <c r="P115" s="96" t="s">
        <v>138</v>
      </c>
      <c r="Q115" s="96" t="s">
        <v>139</v>
      </c>
      <c r="R115" s="96" t="s">
        <v>140</v>
      </c>
      <c r="S115" s="96" t="s">
        <v>141</v>
      </c>
      <c r="T115" s="97" t="s">
        <v>142</v>
      </c>
      <c r="U115" s="174"/>
      <c r="V115" s="174"/>
      <c r="W115" s="174"/>
      <c r="X115" s="174"/>
      <c r="Y115" s="174"/>
      <c r="Z115" s="174"/>
      <c r="AA115" s="174"/>
      <c r="AB115" s="174"/>
      <c r="AC115" s="174"/>
      <c r="AD115" s="174"/>
      <c r="AE115" s="174"/>
    </row>
    <row r="116" s="2" customFormat="1" ht="22.8" customHeight="1">
      <c r="A116" s="33"/>
      <c r="B116" s="34"/>
      <c r="C116" s="102" t="s">
        <v>143</v>
      </c>
      <c r="D116" s="35"/>
      <c r="E116" s="35"/>
      <c r="F116" s="35"/>
      <c r="G116" s="35"/>
      <c r="H116" s="35"/>
      <c r="I116" s="35"/>
      <c r="J116" s="181">
        <f>BK116</f>
        <v>0</v>
      </c>
      <c r="K116" s="35"/>
      <c r="L116" s="39"/>
      <c r="M116" s="98"/>
      <c r="N116" s="182"/>
      <c r="O116" s="99"/>
      <c r="P116" s="183">
        <f>SUM(P117:P128)</f>
        <v>0</v>
      </c>
      <c r="Q116" s="99"/>
      <c r="R116" s="183">
        <f>SUM(R117:R128)</f>
        <v>0</v>
      </c>
      <c r="S116" s="99"/>
      <c r="T116" s="184">
        <f>SUM(T117:T128)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2" t="s">
        <v>72</v>
      </c>
      <c r="AU116" s="12" t="s">
        <v>130</v>
      </c>
      <c r="BK116" s="185">
        <f>SUM(BK117:BK128)</f>
        <v>0</v>
      </c>
    </row>
    <row r="117" s="2" customFormat="1" ht="24.15" customHeight="1">
      <c r="A117" s="33"/>
      <c r="B117" s="34"/>
      <c r="C117" s="186" t="s">
        <v>81</v>
      </c>
      <c r="D117" s="186" t="s">
        <v>144</v>
      </c>
      <c r="E117" s="187" t="s">
        <v>173</v>
      </c>
      <c r="F117" s="188" t="s">
        <v>247</v>
      </c>
      <c r="G117" s="189" t="s">
        <v>146</v>
      </c>
      <c r="H117" s="190">
        <v>36</v>
      </c>
      <c r="I117" s="191"/>
      <c r="J117" s="192">
        <f>ROUND(I117*H117,2)</f>
        <v>0</v>
      </c>
      <c r="K117" s="193"/>
      <c r="L117" s="39"/>
      <c r="M117" s="194" t="s">
        <v>1</v>
      </c>
      <c r="N117" s="195" t="s">
        <v>38</v>
      </c>
      <c r="O117" s="86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8" t="s">
        <v>147</v>
      </c>
      <c r="AT117" s="198" t="s">
        <v>144</v>
      </c>
      <c r="AU117" s="198" t="s">
        <v>73</v>
      </c>
      <c r="AY117" s="12" t="s">
        <v>148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2" t="s">
        <v>81</v>
      </c>
      <c r="BK117" s="199">
        <f>ROUND(I117*H117,2)</f>
        <v>0</v>
      </c>
      <c r="BL117" s="12" t="s">
        <v>147</v>
      </c>
      <c r="BM117" s="198" t="s">
        <v>248</v>
      </c>
    </row>
    <row r="118" s="2" customFormat="1">
      <c r="A118" s="33"/>
      <c r="B118" s="34"/>
      <c r="C118" s="35"/>
      <c r="D118" s="200" t="s">
        <v>150</v>
      </c>
      <c r="E118" s="35"/>
      <c r="F118" s="201" t="s">
        <v>249</v>
      </c>
      <c r="G118" s="35"/>
      <c r="H118" s="35"/>
      <c r="I118" s="202"/>
      <c r="J118" s="35"/>
      <c r="K118" s="35"/>
      <c r="L118" s="39"/>
      <c r="M118" s="203"/>
      <c r="N118" s="204"/>
      <c r="O118" s="86"/>
      <c r="P118" s="86"/>
      <c r="Q118" s="86"/>
      <c r="R118" s="86"/>
      <c r="S118" s="86"/>
      <c r="T118" s="87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2" t="s">
        <v>150</v>
      </c>
      <c r="AU118" s="12" t="s">
        <v>73</v>
      </c>
    </row>
    <row r="119" s="2" customFormat="1">
      <c r="A119" s="33"/>
      <c r="B119" s="34"/>
      <c r="C119" s="35"/>
      <c r="D119" s="200" t="s">
        <v>152</v>
      </c>
      <c r="E119" s="35"/>
      <c r="F119" s="205" t="s">
        <v>153</v>
      </c>
      <c r="G119" s="35"/>
      <c r="H119" s="35"/>
      <c r="I119" s="202"/>
      <c r="J119" s="35"/>
      <c r="K119" s="35"/>
      <c r="L119" s="39"/>
      <c r="M119" s="203"/>
      <c r="N119" s="204"/>
      <c r="O119" s="86"/>
      <c r="P119" s="86"/>
      <c r="Q119" s="86"/>
      <c r="R119" s="86"/>
      <c r="S119" s="86"/>
      <c r="T119" s="87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2" t="s">
        <v>152</v>
      </c>
      <c r="AU119" s="12" t="s">
        <v>73</v>
      </c>
    </row>
    <row r="120" s="10" customFormat="1">
      <c r="A120" s="10"/>
      <c r="B120" s="206"/>
      <c r="C120" s="207"/>
      <c r="D120" s="200" t="s">
        <v>154</v>
      </c>
      <c r="E120" s="208" t="s">
        <v>1</v>
      </c>
      <c r="F120" s="209" t="s">
        <v>177</v>
      </c>
      <c r="G120" s="207"/>
      <c r="H120" s="210">
        <v>36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6" t="s">
        <v>154</v>
      </c>
      <c r="AU120" s="216" t="s">
        <v>73</v>
      </c>
      <c r="AV120" s="10" t="s">
        <v>83</v>
      </c>
      <c r="AW120" s="10" t="s">
        <v>30</v>
      </c>
      <c r="AX120" s="10" t="s">
        <v>73</v>
      </c>
      <c r="AY120" s="216" t="s">
        <v>148</v>
      </c>
    </row>
    <row r="121" s="10" customFormat="1">
      <c r="A121" s="10"/>
      <c r="B121" s="206"/>
      <c r="C121" s="207"/>
      <c r="D121" s="200" t="s">
        <v>154</v>
      </c>
      <c r="E121" s="208" t="s">
        <v>1</v>
      </c>
      <c r="F121" s="209" t="s">
        <v>250</v>
      </c>
      <c r="G121" s="207"/>
      <c r="H121" s="210">
        <v>1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6" t="s">
        <v>154</v>
      </c>
      <c r="AU121" s="216" t="s">
        <v>73</v>
      </c>
      <c r="AV121" s="10" t="s">
        <v>83</v>
      </c>
      <c r="AW121" s="10" t="s">
        <v>30</v>
      </c>
      <c r="AX121" s="10" t="s">
        <v>73</v>
      </c>
      <c r="AY121" s="216" t="s">
        <v>148</v>
      </c>
    </row>
    <row r="122" s="10" customFormat="1">
      <c r="A122" s="10"/>
      <c r="B122" s="206"/>
      <c r="C122" s="207"/>
      <c r="D122" s="200" t="s">
        <v>154</v>
      </c>
      <c r="E122" s="208" t="s">
        <v>1</v>
      </c>
      <c r="F122" s="209" t="s">
        <v>216</v>
      </c>
      <c r="G122" s="207"/>
      <c r="H122" s="210">
        <v>36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6" t="s">
        <v>154</v>
      </c>
      <c r="AU122" s="216" t="s">
        <v>73</v>
      </c>
      <c r="AV122" s="10" t="s">
        <v>83</v>
      </c>
      <c r="AW122" s="10" t="s">
        <v>30</v>
      </c>
      <c r="AX122" s="10" t="s">
        <v>81</v>
      </c>
      <c r="AY122" s="216" t="s">
        <v>148</v>
      </c>
    </row>
    <row r="123" s="2" customFormat="1" ht="24.15" customHeight="1">
      <c r="A123" s="33"/>
      <c r="B123" s="34"/>
      <c r="C123" s="186" t="s">
        <v>83</v>
      </c>
      <c r="D123" s="186" t="s">
        <v>144</v>
      </c>
      <c r="E123" s="187" t="s">
        <v>180</v>
      </c>
      <c r="F123" s="188" t="s">
        <v>251</v>
      </c>
      <c r="G123" s="189" t="s">
        <v>146</v>
      </c>
      <c r="H123" s="190">
        <v>36</v>
      </c>
      <c r="I123" s="191"/>
      <c r="J123" s="192">
        <f>ROUND(I123*H123,2)</f>
        <v>0</v>
      </c>
      <c r="K123" s="193"/>
      <c r="L123" s="39"/>
      <c r="M123" s="194" t="s">
        <v>1</v>
      </c>
      <c r="N123" s="195" t="s">
        <v>38</v>
      </c>
      <c r="O123" s="86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8" t="s">
        <v>147</v>
      </c>
      <c r="AT123" s="198" t="s">
        <v>144</v>
      </c>
      <c r="AU123" s="198" t="s">
        <v>73</v>
      </c>
      <c r="AY123" s="12" t="s">
        <v>148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2" t="s">
        <v>81</v>
      </c>
      <c r="BK123" s="199">
        <f>ROUND(I123*H123,2)</f>
        <v>0</v>
      </c>
      <c r="BL123" s="12" t="s">
        <v>147</v>
      </c>
      <c r="BM123" s="198" t="s">
        <v>252</v>
      </c>
    </row>
    <row r="124" s="2" customFormat="1">
      <c r="A124" s="33"/>
      <c r="B124" s="34"/>
      <c r="C124" s="35"/>
      <c r="D124" s="200" t="s">
        <v>150</v>
      </c>
      <c r="E124" s="35"/>
      <c r="F124" s="201" t="s">
        <v>253</v>
      </c>
      <c r="G124" s="35"/>
      <c r="H124" s="35"/>
      <c r="I124" s="202"/>
      <c r="J124" s="35"/>
      <c r="K124" s="35"/>
      <c r="L124" s="39"/>
      <c r="M124" s="203"/>
      <c r="N124" s="204"/>
      <c r="O124" s="86"/>
      <c r="P124" s="86"/>
      <c r="Q124" s="86"/>
      <c r="R124" s="86"/>
      <c r="S124" s="86"/>
      <c r="T124" s="87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2" t="s">
        <v>150</v>
      </c>
      <c r="AU124" s="12" t="s">
        <v>73</v>
      </c>
    </row>
    <row r="125" s="2" customFormat="1">
      <c r="A125" s="33"/>
      <c r="B125" s="34"/>
      <c r="C125" s="35"/>
      <c r="D125" s="200" t="s">
        <v>152</v>
      </c>
      <c r="E125" s="35"/>
      <c r="F125" s="205" t="s">
        <v>153</v>
      </c>
      <c r="G125" s="35"/>
      <c r="H125" s="35"/>
      <c r="I125" s="202"/>
      <c r="J125" s="35"/>
      <c r="K125" s="35"/>
      <c r="L125" s="39"/>
      <c r="M125" s="203"/>
      <c r="N125" s="204"/>
      <c r="O125" s="86"/>
      <c r="P125" s="86"/>
      <c r="Q125" s="86"/>
      <c r="R125" s="86"/>
      <c r="S125" s="86"/>
      <c r="T125" s="87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2" t="s">
        <v>152</v>
      </c>
      <c r="AU125" s="12" t="s">
        <v>73</v>
      </c>
    </row>
    <row r="126" s="10" customFormat="1">
      <c r="A126" s="10"/>
      <c r="B126" s="206"/>
      <c r="C126" s="207"/>
      <c r="D126" s="200" t="s">
        <v>154</v>
      </c>
      <c r="E126" s="208" t="s">
        <v>1</v>
      </c>
      <c r="F126" s="209" t="s">
        <v>177</v>
      </c>
      <c r="G126" s="207"/>
      <c r="H126" s="210">
        <v>36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6" t="s">
        <v>154</v>
      </c>
      <c r="AU126" s="216" t="s">
        <v>73</v>
      </c>
      <c r="AV126" s="10" t="s">
        <v>83</v>
      </c>
      <c r="AW126" s="10" t="s">
        <v>30</v>
      </c>
      <c r="AX126" s="10" t="s">
        <v>73</v>
      </c>
      <c r="AY126" s="216" t="s">
        <v>148</v>
      </c>
    </row>
    <row r="127" s="10" customFormat="1">
      <c r="A127" s="10"/>
      <c r="B127" s="206"/>
      <c r="C127" s="207"/>
      <c r="D127" s="200" t="s">
        <v>154</v>
      </c>
      <c r="E127" s="208" t="s">
        <v>1</v>
      </c>
      <c r="F127" s="209" t="s">
        <v>254</v>
      </c>
      <c r="G127" s="207"/>
      <c r="H127" s="210">
        <v>1</v>
      </c>
      <c r="I127" s="211"/>
      <c r="J127" s="207"/>
      <c r="K127" s="207"/>
      <c r="L127" s="212"/>
      <c r="M127" s="213"/>
      <c r="N127" s="214"/>
      <c r="O127" s="214"/>
      <c r="P127" s="214"/>
      <c r="Q127" s="214"/>
      <c r="R127" s="214"/>
      <c r="S127" s="214"/>
      <c r="T127" s="215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16" t="s">
        <v>154</v>
      </c>
      <c r="AU127" s="216" t="s">
        <v>73</v>
      </c>
      <c r="AV127" s="10" t="s">
        <v>83</v>
      </c>
      <c r="AW127" s="10" t="s">
        <v>30</v>
      </c>
      <c r="AX127" s="10" t="s">
        <v>73</v>
      </c>
      <c r="AY127" s="216" t="s">
        <v>148</v>
      </c>
    </row>
    <row r="128" s="10" customFormat="1">
      <c r="A128" s="10"/>
      <c r="B128" s="206"/>
      <c r="C128" s="207"/>
      <c r="D128" s="200" t="s">
        <v>154</v>
      </c>
      <c r="E128" s="208" t="s">
        <v>1</v>
      </c>
      <c r="F128" s="209" t="s">
        <v>216</v>
      </c>
      <c r="G128" s="207"/>
      <c r="H128" s="210">
        <v>36</v>
      </c>
      <c r="I128" s="211"/>
      <c r="J128" s="207"/>
      <c r="K128" s="207"/>
      <c r="L128" s="212"/>
      <c r="M128" s="217"/>
      <c r="N128" s="218"/>
      <c r="O128" s="218"/>
      <c r="P128" s="218"/>
      <c r="Q128" s="218"/>
      <c r="R128" s="218"/>
      <c r="S128" s="218"/>
      <c r="T128" s="219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16" t="s">
        <v>154</v>
      </c>
      <c r="AU128" s="216" t="s">
        <v>73</v>
      </c>
      <c r="AV128" s="10" t="s">
        <v>83</v>
      </c>
      <c r="AW128" s="10" t="s">
        <v>30</v>
      </c>
      <c r="AX128" s="10" t="s">
        <v>81</v>
      </c>
      <c r="AY128" s="216" t="s">
        <v>148</v>
      </c>
    </row>
    <row r="129" s="2" customFormat="1" ht="6.96" customHeight="1">
      <c r="A129" s="33"/>
      <c r="B129" s="61"/>
      <c r="C129" s="62"/>
      <c r="D129" s="62"/>
      <c r="E129" s="62"/>
      <c r="F129" s="62"/>
      <c r="G129" s="62"/>
      <c r="H129" s="62"/>
      <c r="I129" s="62"/>
      <c r="J129" s="62"/>
      <c r="K129" s="62"/>
      <c r="L129" s="39"/>
      <c r="M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</sheetData>
  <sheetProtection sheet="1" autoFilter="0" formatColumns="0" formatRows="0" objects="1" scenarios="1" spinCount="100000" saltValue="5zy19CIcjMUtAUTMFM9BwCnqsU9VJEG9kr/xVZZ/cwa1Ek9P8AgYSD3bERXJycT2njWKLhMwexr4rfg6atvarA==" hashValue="gn6JObb6pkwoikC11ZaQTfqhYnAo2dHpm84O4FVKscu0hVaqKhrbAlCS7BzDM1DxjGB52IajlYHODRP1u6W+wQ==" algorithmName="SHA-512" password="CC35"/>
  <autoFilter ref="C115:K128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122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5"/>
      <c r="AT3" s="12" t="s">
        <v>83</v>
      </c>
    </row>
    <row r="4" s="1" customFormat="1" ht="24.96" customHeight="1">
      <c r="B4" s="15"/>
      <c r="D4" s="133" t="s">
        <v>123</v>
      </c>
      <c r="L4" s="15"/>
      <c r="M4" s="134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35" t="s">
        <v>16</v>
      </c>
      <c r="L6" s="15"/>
    </row>
    <row r="7" s="1" customFormat="1" ht="16.5" customHeight="1">
      <c r="B7" s="15"/>
      <c r="E7" s="136" t="str">
        <f>'Rekapitulace stavby'!K6</f>
        <v>Servis a údržba UTZ u OŘ Plzeň 2026-2029</v>
      </c>
      <c r="F7" s="135"/>
      <c r="G7" s="135"/>
      <c r="H7" s="135"/>
      <c r="L7" s="15"/>
    </row>
    <row r="8" s="2" customFormat="1" ht="12" customHeight="1">
      <c r="A8" s="33"/>
      <c r="B8" s="39"/>
      <c r="C8" s="33"/>
      <c r="D8" s="135" t="s">
        <v>124</v>
      </c>
      <c r="E8" s="33"/>
      <c r="F8" s="33"/>
      <c r="G8" s="33"/>
      <c r="H8" s="33"/>
      <c r="I8" s="33"/>
      <c r="J8" s="33"/>
      <c r="K8" s="33"/>
      <c r="L8" s="5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7" t="s">
        <v>255</v>
      </c>
      <c r="F9" s="33"/>
      <c r="G9" s="33"/>
      <c r="H9" s="33"/>
      <c r="I9" s="33"/>
      <c r="J9" s="33"/>
      <c r="K9" s="33"/>
      <c r="L9" s="5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5" t="s">
        <v>18</v>
      </c>
      <c r="E11" s="33"/>
      <c r="F11" s="138" t="s">
        <v>1</v>
      </c>
      <c r="G11" s="33"/>
      <c r="H11" s="33"/>
      <c r="I11" s="135" t="s">
        <v>19</v>
      </c>
      <c r="J11" s="138" t="s">
        <v>1</v>
      </c>
      <c r="K11" s="33"/>
      <c r="L11" s="5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17. 12. 2025</v>
      </c>
      <c r="K12" s="33"/>
      <c r="L12" s="5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5" t="s">
        <v>24</v>
      </c>
      <c r="E14" s="33"/>
      <c r="F14" s="33"/>
      <c r="G14" s="33"/>
      <c r="H14" s="33"/>
      <c r="I14" s="135" t="s">
        <v>25</v>
      </c>
      <c r="J14" s="138" t="str">
        <f>IF('Rekapitulace stavby'!AN10="","",'Rekapitulace stavby'!AN10)</f>
        <v/>
      </c>
      <c r="K14" s="33"/>
      <c r="L14" s="5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8" t="str">
        <f>IF('Rekapitulace stavby'!E11="","",'Rekapitulace stavby'!E11)</f>
        <v xml:space="preserve"> </v>
      </c>
      <c r="F15" s="33"/>
      <c r="G15" s="33"/>
      <c r="H15" s="33"/>
      <c r="I15" s="135" t="s">
        <v>26</v>
      </c>
      <c r="J15" s="138" t="str">
        <f>IF('Rekapitulace stavby'!AN11="","",'Rekapitulace stavby'!AN11)</f>
        <v/>
      </c>
      <c r="K15" s="33"/>
      <c r="L15" s="5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5" t="s">
        <v>27</v>
      </c>
      <c r="E17" s="33"/>
      <c r="F17" s="33"/>
      <c r="G17" s="33"/>
      <c r="H17" s="33"/>
      <c r="I17" s="135" t="s">
        <v>25</v>
      </c>
      <c r="J17" s="28" t="str">
        <f>'Rekapitulace stavby'!AN13</f>
        <v>Vyplň údaj</v>
      </c>
      <c r="K17" s="33"/>
      <c r="L17" s="5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28" t="str">
        <f>'Rekapitulace stavby'!E14</f>
        <v>Vyplň údaj</v>
      </c>
      <c r="F18" s="138"/>
      <c r="G18" s="138"/>
      <c r="H18" s="138"/>
      <c r="I18" s="135" t="s">
        <v>26</v>
      </c>
      <c r="J18" s="28" t="str">
        <f>'Rekapitulace stavby'!AN14</f>
        <v>Vyplň údaj</v>
      </c>
      <c r="K18" s="33"/>
      <c r="L18" s="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5" t="s">
        <v>29</v>
      </c>
      <c r="E20" s="33"/>
      <c r="F20" s="33"/>
      <c r="G20" s="33"/>
      <c r="H20" s="33"/>
      <c r="I20" s="135" t="s">
        <v>25</v>
      </c>
      <c r="J20" s="138" t="str">
        <f>IF('Rekapitulace stavby'!AN16="","",'Rekapitulace stavby'!AN16)</f>
        <v/>
      </c>
      <c r="K20" s="33"/>
      <c r="L20" s="5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8" t="str">
        <f>IF('Rekapitulace stavby'!E17="","",'Rekapitulace stavby'!E17)</f>
        <v xml:space="preserve"> </v>
      </c>
      <c r="F21" s="33"/>
      <c r="G21" s="33"/>
      <c r="H21" s="33"/>
      <c r="I21" s="135" t="s">
        <v>26</v>
      </c>
      <c r="J21" s="138" t="str">
        <f>IF('Rekapitulace stavby'!AN17="","",'Rekapitulace stavby'!AN17)</f>
        <v/>
      </c>
      <c r="K21" s="33"/>
      <c r="L21" s="5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5" t="s">
        <v>31</v>
      </c>
      <c r="E23" s="33"/>
      <c r="F23" s="33"/>
      <c r="G23" s="33"/>
      <c r="H23" s="33"/>
      <c r="I23" s="135" t="s">
        <v>25</v>
      </c>
      <c r="J23" s="138" t="str">
        <f>IF('Rekapitulace stavby'!AN19="","",'Rekapitulace stavby'!AN19)</f>
        <v/>
      </c>
      <c r="K23" s="33"/>
      <c r="L23" s="5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8" t="str">
        <f>IF('Rekapitulace stavby'!E20="","",'Rekapitulace stavby'!E20)</f>
        <v xml:space="preserve"> </v>
      </c>
      <c r="F24" s="33"/>
      <c r="G24" s="33"/>
      <c r="H24" s="33"/>
      <c r="I24" s="135" t="s">
        <v>26</v>
      </c>
      <c r="J24" s="138" t="str">
        <f>IF('Rekapitulace stavby'!AN20="","",'Rekapitulace stavby'!AN20)</f>
        <v/>
      </c>
      <c r="K24" s="33"/>
      <c r="L24" s="5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5" t="s">
        <v>32</v>
      </c>
      <c r="E26" s="33"/>
      <c r="F26" s="33"/>
      <c r="G26" s="33"/>
      <c r="H26" s="33"/>
      <c r="I26" s="33"/>
      <c r="J26" s="33"/>
      <c r="K26" s="33"/>
      <c r="L26" s="5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5" t="s">
        <v>33</v>
      </c>
      <c r="E30" s="33"/>
      <c r="F30" s="33"/>
      <c r="G30" s="33"/>
      <c r="H30" s="33"/>
      <c r="I30" s="33"/>
      <c r="J30" s="146">
        <f>ROUND(J116, 2)</f>
        <v>0</v>
      </c>
      <c r="K30" s="33"/>
      <c r="L30" s="5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7" t="s">
        <v>35</v>
      </c>
      <c r="G32" s="33"/>
      <c r="H32" s="33"/>
      <c r="I32" s="147" t="s">
        <v>34</v>
      </c>
      <c r="J32" s="147" t="s">
        <v>36</v>
      </c>
      <c r="K32" s="33"/>
      <c r="L32" s="5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8" t="s">
        <v>37</v>
      </c>
      <c r="E33" s="135" t="s">
        <v>38</v>
      </c>
      <c r="F33" s="149">
        <f>ROUND((SUM(BE116:BE119)),  2)</f>
        <v>0</v>
      </c>
      <c r="G33" s="33"/>
      <c r="H33" s="33"/>
      <c r="I33" s="150">
        <v>0.20999999999999999</v>
      </c>
      <c r="J33" s="149">
        <f>ROUND(((SUM(BE116:BE119))*I33),  2)</f>
        <v>0</v>
      </c>
      <c r="K33" s="33"/>
      <c r="L33" s="5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5" t="s">
        <v>39</v>
      </c>
      <c r="F34" s="149">
        <f>ROUND((SUM(BF116:BF119)),  2)</f>
        <v>0</v>
      </c>
      <c r="G34" s="33"/>
      <c r="H34" s="33"/>
      <c r="I34" s="150">
        <v>0.12</v>
      </c>
      <c r="J34" s="149">
        <f>ROUND(((SUM(BF116:BF119))*I34),  2)</f>
        <v>0</v>
      </c>
      <c r="K34" s="33"/>
      <c r="L34" s="5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40</v>
      </c>
      <c r="F35" s="149">
        <f>ROUND((SUM(BG116:BG119)),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41</v>
      </c>
      <c r="F36" s="149">
        <f>ROUND((SUM(BH116:BH119)),  2)</f>
        <v>0</v>
      </c>
      <c r="G36" s="33"/>
      <c r="H36" s="33"/>
      <c r="I36" s="150">
        <v>0.12</v>
      </c>
      <c r="J36" s="149">
        <f>0</f>
        <v>0</v>
      </c>
      <c r="K36" s="33"/>
      <c r="L36" s="5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42</v>
      </c>
      <c r="F37" s="149">
        <f>ROUND((SUM(BI116:BI119)),  2)</f>
        <v>0</v>
      </c>
      <c r="G37" s="33"/>
      <c r="H37" s="33"/>
      <c r="I37" s="150">
        <v>0</v>
      </c>
      <c r="J37" s="149">
        <f>0</f>
        <v>0</v>
      </c>
      <c r="K37" s="33"/>
      <c r="L37" s="5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1"/>
      <c r="D39" s="152" t="s">
        <v>43</v>
      </c>
      <c r="E39" s="153"/>
      <c r="F39" s="153"/>
      <c r="G39" s="154" t="s">
        <v>44</v>
      </c>
      <c r="H39" s="155" t="s">
        <v>45</v>
      </c>
      <c r="I39" s="153"/>
      <c r="J39" s="156">
        <f>SUM(J30:J37)</f>
        <v>0</v>
      </c>
      <c r="K39" s="157"/>
      <c r="L39" s="5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5"/>
      <c r="L41" s="15"/>
    </row>
    <row r="42" s="1" customFormat="1" ht="14.4" customHeight="1">
      <c r="B42" s="15"/>
      <c r="L42" s="15"/>
    </row>
    <row r="43" s="1" customFormat="1" ht="14.4" customHeight="1">
      <c r="B43" s="15"/>
      <c r="L43" s="15"/>
    </row>
    <row r="44" s="1" customFormat="1" ht="14.4" customHeight="1">
      <c r="B44" s="15"/>
      <c r="L44" s="15"/>
    </row>
    <row r="45" s="1" customFormat="1" ht="14.4" customHeight="1">
      <c r="B45" s="15"/>
      <c r="L45" s="15"/>
    </row>
    <row r="46" s="1" customFormat="1" ht="14.4" customHeight="1">
      <c r="B46" s="15"/>
      <c r="L46" s="15"/>
    </row>
    <row r="47" s="1" customFormat="1" ht="14.4" customHeight="1">
      <c r="B47" s="15"/>
      <c r="L47" s="15"/>
    </row>
    <row r="48" s="1" customFormat="1" ht="14.4" customHeight="1">
      <c r="B48" s="15"/>
      <c r="L48" s="15"/>
    </row>
    <row r="49" s="1" customFormat="1" ht="14.4" customHeight="1">
      <c r="B49" s="15"/>
      <c r="L49" s="15"/>
    </row>
    <row r="50" s="2" customFormat="1" ht="14.4" customHeight="1">
      <c r="B50" s="58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58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2" customFormat="1">
      <c r="A61" s="33"/>
      <c r="B61" s="39"/>
      <c r="C61" s="33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5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5"/>
      <c r="L62" s="15"/>
    </row>
    <row r="63">
      <c r="B63" s="15"/>
      <c r="L63" s="15"/>
    </row>
    <row r="64">
      <c r="B64" s="15"/>
      <c r="L64" s="15"/>
    </row>
    <row r="65" s="2" customFormat="1">
      <c r="A65" s="33"/>
      <c r="B65" s="39"/>
      <c r="C65" s="33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5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2" customFormat="1">
      <c r="A76" s="33"/>
      <c r="B76" s="39"/>
      <c r="C76" s="33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5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18" t="s">
        <v>126</v>
      </c>
      <c r="D82" s="35"/>
      <c r="E82" s="35"/>
      <c r="F82" s="35"/>
      <c r="G82" s="35"/>
      <c r="H82" s="35"/>
      <c r="I82" s="35"/>
      <c r="J82" s="35"/>
      <c r="K82" s="35"/>
      <c r="L82" s="5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7" t="s">
        <v>16</v>
      </c>
      <c r="D84" s="35"/>
      <c r="E84" s="35"/>
      <c r="F84" s="35"/>
      <c r="G84" s="35"/>
      <c r="H84" s="35"/>
      <c r="I84" s="35"/>
      <c r="J84" s="35"/>
      <c r="K84" s="35"/>
      <c r="L84" s="5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9" t="str">
        <f>E7</f>
        <v>Servis a údržba UTZ u OŘ Plzeň 2026-2029</v>
      </c>
      <c r="F85" s="27"/>
      <c r="G85" s="27"/>
      <c r="H85" s="27"/>
      <c r="I85" s="35"/>
      <c r="J85" s="35"/>
      <c r="K85" s="35"/>
      <c r="L85" s="5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7" t="s">
        <v>124</v>
      </c>
      <c r="D86" s="35"/>
      <c r="E86" s="35"/>
      <c r="F86" s="35"/>
      <c r="G86" s="35"/>
      <c r="H86" s="35"/>
      <c r="I86" s="35"/>
      <c r="J86" s="35"/>
      <c r="K86" s="35"/>
      <c r="L86" s="5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1" t="str">
        <f>E9</f>
        <v>SO 14 - Práce</v>
      </c>
      <c r="F87" s="35"/>
      <c r="G87" s="35"/>
      <c r="H87" s="35"/>
      <c r="I87" s="35"/>
      <c r="J87" s="35"/>
      <c r="K87" s="35"/>
      <c r="L87" s="5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7" t="s">
        <v>20</v>
      </c>
      <c r="D89" s="35"/>
      <c r="E89" s="35"/>
      <c r="F89" s="22" t="str">
        <f>F12</f>
        <v xml:space="preserve"> </v>
      </c>
      <c r="G89" s="35"/>
      <c r="H89" s="35"/>
      <c r="I89" s="27" t="s">
        <v>22</v>
      </c>
      <c r="J89" s="74" t="str">
        <f>IF(J12="","",J12)</f>
        <v>17. 12. 2025</v>
      </c>
      <c r="K89" s="35"/>
      <c r="L89" s="5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7" t="s">
        <v>24</v>
      </c>
      <c r="D91" s="35"/>
      <c r="E91" s="35"/>
      <c r="F91" s="22" t="str">
        <f>E15</f>
        <v xml:space="preserve"> </v>
      </c>
      <c r="G91" s="35"/>
      <c r="H91" s="35"/>
      <c r="I91" s="27" t="s">
        <v>29</v>
      </c>
      <c r="J91" s="31" t="str">
        <f>E21</f>
        <v xml:space="preserve"> </v>
      </c>
      <c r="K91" s="35"/>
      <c r="L91" s="5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7" t="s">
        <v>27</v>
      </c>
      <c r="D92" s="35"/>
      <c r="E92" s="35"/>
      <c r="F92" s="22" t="str">
        <f>IF(E18="","",E18)</f>
        <v>Vyplň údaj</v>
      </c>
      <c r="G92" s="35"/>
      <c r="H92" s="35"/>
      <c r="I92" s="27" t="s">
        <v>31</v>
      </c>
      <c r="J92" s="31" t="str">
        <f>E24</f>
        <v xml:space="preserve"> </v>
      </c>
      <c r="K92" s="35"/>
      <c r="L92" s="5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0" t="s">
        <v>127</v>
      </c>
      <c r="D94" s="171"/>
      <c r="E94" s="171"/>
      <c r="F94" s="171"/>
      <c r="G94" s="171"/>
      <c r="H94" s="171"/>
      <c r="I94" s="171"/>
      <c r="J94" s="172" t="s">
        <v>128</v>
      </c>
      <c r="K94" s="171"/>
      <c r="L94" s="5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3" t="s">
        <v>129</v>
      </c>
      <c r="D96" s="35"/>
      <c r="E96" s="35"/>
      <c r="F96" s="35"/>
      <c r="G96" s="35"/>
      <c r="H96" s="35"/>
      <c r="I96" s="35"/>
      <c r="J96" s="105">
        <f>J116</f>
        <v>0</v>
      </c>
      <c r="K96" s="35"/>
      <c r="L96" s="5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2" t="s">
        <v>130</v>
      </c>
    </row>
    <row r="97" s="2" customFormat="1" ht="21.84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8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2" customFormat="1" ht="6.96" customHeight="1">
      <c r="A98" s="33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58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102" s="2" customFormat="1" ht="6.96" customHeight="1">
      <c r="A102" s="33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58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4.96" customHeight="1">
      <c r="A103" s="33"/>
      <c r="B103" s="34"/>
      <c r="C103" s="18" t="s">
        <v>131</v>
      </c>
      <c r="D103" s="35"/>
      <c r="E103" s="35"/>
      <c r="F103" s="35"/>
      <c r="G103" s="35"/>
      <c r="H103" s="35"/>
      <c r="I103" s="35"/>
      <c r="J103" s="35"/>
      <c r="K103" s="35"/>
      <c r="L103" s="58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8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12" customHeight="1">
      <c r="A105" s="33"/>
      <c r="B105" s="34"/>
      <c r="C105" s="27" t="s">
        <v>16</v>
      </c>
      <c r="D105" s="35"/>
      <c r="E105" s="35"/>
      <c r="F105" s="35"/>
      <c r="G105" s="35"/>
      <c r="H105" s="35"/>
      <c r="I105" s="35"/>
      <c r="J105" s="35"/>
      <c r="K105" s="35"/>
      <c r="L105" s="58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6.5" customHeight="1">
      <c r="A106" s="33"/>
      <c r="B106" s="34"/>
      <c r="C106" s="35"/>
      <c r="D106" s="35"/>
      <c r="E106" s="169" t="str">
        <f>E7</f>
        <v>Servis a údržba UTZ u OŘ Plzeň 2026-2029</v>
      </c>
      <c r="F106" s="27"/>
      <c r="G106" s="27"/>
      <c r="H106" s="27"/>
      <c r="I106" s="35"/>
      <c r="J106" s="35"/>
      <c r="K106" s="35"/>
      <c r="L106" s="58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2" customHeight="1">
      <c r="A107" s="33"/>
      <c r="B107" s="34"/>
      <c r="C107" s="27" t="s">
        <v>124</v>
      </c>
      <c r="D107" s="35"/>
      <c r="E107" s="35"/>
      <c r="F107" s="35"/>
      <c r="G107" s="35"/>
      <c r="H107" s="35"/>
      <c r="I107" s="35"/>
      <c r="J107" s="35"/>
      <c r="K107" s="35"/>
      <c r="L107" s="58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6.5" customHeight="1">
      <c r="A108" s="33"/>
      <c r="B108" s="34"/>
      <c r="C108" s="35"/>
      <c r="D108" s="35"/>
      <c r="E108" s="71" t="str">
        <f>E9</f>
        <v>SO 14 - Práce</v>
      </c>
      <c r="F108" s="35"/>
      <c r="G108" s="35"/>
      <c r="H108" s="35"/>
      <c r="I108" s="35"/>
      <c r="J108" s="35"/>
      <c r="K108" s="35"/>
      <c r="L108" s="58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6.96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8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2" customHeight="1">
      <c r="A110" s="33"/>
      <c r="B110" s="34"/>
      <c r="C110" s="27" t="s">
        <v>20</v>
      </c>
      <c r="D110" s="35"/>
      <c r="E110" s="35"/>
      <c r="F110" s="22" t="str">
        <f>F12</f>
        <v xml:space="preserve"> </v>
      </c>
      <c r="G110" s="35"/>
      <c r="H110" s="35"/>
      <c r="I110" s="27" t="s">
        <v>22</v>
      </c>
      <c r="J110" s="74" t="str">
        <f>IF(J12="","",J12)</f>
        <v>17. 12. 2025</v>
      </c>
      <c r="K110" s="35"/>
      <c r="L110" s="58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6.96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8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5.15" customHeight="1">
      <c r="A112" s="33"/>
      <c r="B112" s="34"/>
      <c r="C112" s="27" t="s">
        <v>24</v>
      </c>
      <c r="D112" s="35"/>
      <c r="E112" s="35"/>
      <c r="F112" s="22" t="str">
        <f>E15</f>
        <v xml:space="preserve"> </v>
      </c>
      <c r="G112" s="35"/>
      <c r="H112" s="35"/>
      <c r="I112" s="27" t="s">
        <v>29</v>
      </c>
      <c r="J112" s="31" t="str">
        <f>E21</f>
        <v xml:space="preserve"> </v>
      </c>
      <c r="K112" s="35"/>
      <c r="L112" s="58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7" t="s">
        <v>27</v>
      </c>
      <c r="D113" s="35"/>
      <c r="E113" s="35"/>
      <c r="F113" s="22" t="str">
        <f>IF(E18="","",E18)</f>
        <v>Vyplň údaj</v>
      </c>
      <c r="G113" s="35"/>
      <c r="H113" s="35"/>
      <c r="I113" s="27" t="s">
        <v>31</v>
      </c>
      <c r="J113" s="31" t="str">
        <f>E24</f>
        <v xml:space="preserve"> </v>
      </c>
      <c r="K113" s="35"/>
      <c r="L113" s="58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0.32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8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9" customFormat="1" ht="29.28" customHeight="1">
      <c r="A115" s="174"/>
      <c r="B115" s="175"/>
      <c r="C115" s="176" t="s">
        <v>132</v>
      </c>
      <c r="D115" s="177" t="s">
        <v>58</v>
      </c>
      <c r="E115" s="177" t="s">
        <v>54</v>
      </c>
      <c r="F115" s="177" t="s">
        <v>55</v>
      </c>
      <c r="G115" s="177" t="s">
        <v>133</v>
      </c>
      <c r="H115" s="177" t="s">
        <v>134</v>
      </c>
      <c r="I115" s="177" t="s">
        <v>135</v>
      </c>
      <c r="J115" s="178" t="s">
        <v>128</v>
      </c>
      <c r="K115" s="179" t="s">
        <v>136</v>
      </c>
      <c r="L115" s="180"/>
      <c r="M115" s="95" t="s">
        <v>1</v>
      </c>
      <c r="N115" s="96" t="s">
        <v>37</v>
      </c>
      <c r="O115" s="96" t="s">
        <v>137</v>
      </c>
      <c r="P115" s="96" t="s">
        <v>138</v>
      </c>
      <c r="Q115" s="96" t="s">
        <v>139</v>
      </c>
      <c r="R115" s="96" t="s">
        <v>140</v>
      </c>
      <c r="S115" s="96" t="s">
        <v>141</v>
      </c>
      <c r="T115" s="97" t="s">
        <v>142</v>
      </c>
      <c r="U115" s="174"/>
      <c r="V115" s="174"/>
      <c r="W115" s="174"/>
      <c r="X115" s="174"/>
      <c r="Y115" s="174"/>
      <c r="Z115" s="174"/>
      <c r="AA115" s="174"/>
      <c r="AB115" s="174"/>
      <c r="AC115" s="174"/>
      <c r="AD115" s="174"/>
      <c r="AE115" s="174"/>
    </row>
    <row r="116" s="2" customFormat="1" ht="22.8" customHeight="1">
      <c r="A116" s="33"/>
      <c r="B116" s="34"/>
      <c r="C116" s="102" t="s">
        <v>143</v>
      </c>
      <c r="D116" s="35"/>
      <c r="E116" s="35"/>
      <c r="F116" s="35"/>
      <c r="G116" s="35"/>
      <c r="H116" s="35"/>
      <c r="I116" s="35"/>
      <c r="J116" s="181">
        <f>BK116</f>
        <v>0</v>
      </c>
      <c r="K116" s="35"/>
      <c r="L116" s="39"/>
      <c r="M116" s="98"/>
      <c r="N116" s="182"/>
      <c r="O116" s="99"/>
      <c r="P116" s="183">
        <f>SUM(P117:P119)</f>
        <v>0</v>
      </c>
      <c r="Q116" s="99"/>
      <c r="R116" s="183">
        <f>SUM(R117:R119)</f>
        <v>0</v>
      </c>
      <c r="S116" s="99"/>
      <c r="T116" s="184">
        <f>SUM(T117:T119)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2" t="s">
        <v>72</v>
      </c>
      <c r="AU116" s="12" t="s">
        <v>130</v>
      </c>
      <c r="BK116" s="185">
        <f>SUM(BK117:BK119)</f>
        <v>0</v>
      </c>
    </row>
    <row r="117" s="2" customFormat="1" ht="16.5" customHeight="1">
      <c r="A117" s="33"/>
      <c r="B117" s="34"/>
      <c r="C117" s="186" t="s">
        <v>81</v>
      </c>
      <c r="D117" s="186" t="s">
        <v>144</v>
      </c>
      <c r="E117" s="187" t="s">
        <v>256</v>
      </c>
      <c r="F117" s="188" t="s">
        <v>257</v>
      </c>
      <c r="G117" s="189" t="s">
        <v>258</v>
      </c>
      <c r="H117" s="190">
        <v>2900</v>
      </c>
      <c r="I117" s="191"/>
      <c r="J117" s="192">
        <f>ROUND(I117*H117,2)</f>
        <v>0</v>
      </c>
      <c r="K117" s="193"/>
      <c r="L117" s="39"/>
      <c r="M117" s="194" t="s">
        <v>1</v>
      </c>
      <c r="N117" s="195" t="s">
        <v>38</v>
      </c>
      <c r="O117" s="86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8" t="s">
        <v>147</v>
      </c>
      <c r="AT117" s="198" t="s">
        <v>144</v>
      </c>
      <c r="AU117" s="198" t="s">
        <v>73</v>
      </c>
      <c r="AY117" s="12" t="s">
        <v>148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2" t="s">
        <v>81</v>
      </c>
      <c r="BK117" s="199">
        <f>ROUND(I117*H117,2)</f>
        <v>0</v>
      </c>
      <c r="BL117" s="12" t="s">
        <v>147</v>
      </c>
      <c r="BM117" s="198" t="s">
        <v>259</v>
      </c>
    </row>
    <row r="118" s="2" customFormat="1">
      <c r="A118" s="33"/>
      <c r="B118" s="34"/>
      <c r="C118" s="35"/>
      <c r="D118" s="200" t="s">
        <v>150</v>
      </c>
      <c r="E118" s="35"/>
      <c r="F118" s="201" t="s">
        <v>257</v>
      </c>
      <c r="G118" s="35"/>
      <c r="H118" s="35"/>
      <c r="I118" s="202"/>
      <c r="J118" s="35"/>
      <c r="K118" s="35"/>
      <c r="L118" s="39"/>
      <c r="M118" s="203"/>
      <c r="N118" s="204"/>
      <c r="O118" s="86"/>
      <c r="P118" s="86"/>
      <c r="Q118" s="86"/>
      <c r="R118" s="86"/>
      <c r="S118" s="86"/>
      <c r="T118" s="87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2" t="s">
        <v>150</v>
      </c>
      <c r="AU118" s="12" t="s">
        <v>73</v>
      </c>
    </row>
    <row r="119" s="2" customFormat="1">
      <c r="A119" s="33"/>
      <c r="B119" s="34"/>
      <c r="C119" s="35"/>
      <c r="D119" s="200" t="s">
        <v>152</v>
      </c>
      <c r="E119" s="35"/>
      <c r="F119" s="205" t="s">
        <v>260</v>
      </c>
      <c r="G119" s="35"/>
      <c r="H119" s="35"/>
      <c r="I119" s="202"/>
      <c r="J119" s="35"/>
      <c r="K119" s="35"/>
      <c r="L119" s="39"/>
      <c r="M119" s="220"/>
      <c r="N119" s="221"/>
      <c r="O119" s="222"/>
      <c r="P119" s="222"/>
      <c r="Q119" s="222"/>
      <c r="R119" s="222"/>
      <c r="S119" s="222"/>
      <c r="T119" s="22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2" t="s">
        <v>152</v>
      </c>
      <c r="AU119" s="12" t="s">
        <v>73</v>
      </c>
    </row>
    <row r="120" s="2" customFormat="1" ht="6.96" customHeight="1">
      <c r="A120" s="33"/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39"/>
      <c r="M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</sheetData>
  <sheetProtection sheet="1" autoFilter="0" formatColumns="0" formatRows="0" objects="1" scenarios="1" spinCount="100000" saltValue="8ViPOSDFz5HGlqZMP3NJ37HE5SffLdiwPXz+OZ/mtYVoQoF5a7u5NeVGqnMOxZ9TNlj9MsZF/LIaxNz1DIsCVw==" hashValue="wxs7ffGoHc5uphZYQPcgniIHix1cDwvRkI+0d359FJagg8UgfT9VPUzVqc+FdyaMSCZ56jJCZVy5acKqIb12rw==" algorithmName="SHA-512" password="CC35"/>
  <autoFilter ref="C115:K119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5"/>
      <c r="AT3" s="12" t="s">
        <v>83</v>
      </c>
    </row>
    <row r="4" s="1" customFormat="1" ht="24.96" customHeight="1">
      <c r="B4" s="15"/>
      <c r="D4" s="133" t="s">
        <v>123</v>
      </c>
      <c r="L4" s="15"/>
      <c r="M4" s="134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35" t="s">
        <v>16</v>
      </c>
      <c r="L6" s="15"/>
    </row>
    <row r="7" s="1" customFormat="1" ht="16.5" customHeight="1">
      <c r="B7" s="15"/>
      <c r="E7" s="136" t="str">
        <f>'Rekapitulace stavby'!K6</f>
        <v>Servis a údržba UTZ u OŘ Plzeň 2026-2029</v>
      </c>
      <c r="F7" s="135"/>
      <c r="G7" s="135"/>
      <c r="H7" s="135"/>
      <c r="L7" s="15"/>
    </row>
    <row r="8" s="2" customFormat="1" ht="12" customHeight="1">
      <c r="A8" s="33"/>
      <c r="B8" s="39"/>
      <c r="C8" s="33"/>
      <c r="D8" s="135" t="s">
        <v>124</v>
      </c>
      <c r="E8" s="33"/>
      <c r="F8" s="33"/>
      <c r="G8" s="33"/>
      <c r="H8" s="33"/>
      <c r="I8" s="33"/>
      <c r="J8" s="33"/>
      <c r="K8" s="33"/>
      <c r="L8" s="5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30" customHeight="1">
      <c r="A9" s="33"/>
      <c r="B9" s="39"/>
      <c r="C9" s="33"/>
      <c r="D9" s="33"/>
      <c r="E9" s="137" t="s">
        <v>125</v>
      </c>
      <c r="F9" s="33"/>
      <c r="G9" s="33"/>
      <c r="H9" s="33"/>
      <c r="I9" s="33"/>
      <c r="J9" s="33"/>
      <c r="K9" s="33"/>
      <c r="L9" s="5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5" t="s">
        <v>18</v>
      </c>
      <c r="E11" s="33"/>
      <c r="F11" s="138" t="s">
        <v>1</v>
      </c>
      <c r="G11" s="33"/>
      <c r="H11" s="33"/>
      <c r="I11" s="135" t="s">
        <v>19</v>
      </c>
      <c r="J11" s="138" t="s">
        <v>1</v>
      </c>
      <c r="K11" s="33"/>
      <c r="L11" s="5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17. 12. 2025</v>
      </c>
      <c r="K12" s="33"/>
      <c r="L12" s="5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5" t="s">
        <v>24</v>
      </c>
      <c r="E14" s="33"/>
      <c r="F14" s="33"/>
      <c r="G14" s="33"/>
      <c r="H14" s="33"/>
      <c r="I14" s="135" t="s">
        <v>25</v>
      </c>
      <c r="J14" s="138" t="str">
        <f>IF('Rekapitulace stavby'!AN10="","",'Rekapitulace stavby'!AN10)</f>
        <v/>
      </c>
      <c r="K14" s="33"/>
      <c r="L14" s="5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8" t="str">
        <f>IF('Rekapitulace stavby'!E11="","",'Rekapitulace stavby'!E11)</f>
        <v xml:space="preserve"> </v>
      </c>
      <c r="F15" s="33"/>
      <c r="G15" s="33"/>
      <c r="H15" s="33"/>
      <c r="I15" s="135" t="s">
        <v>26</v>
      </c>
      <c r="J15" s="138" t="str">
        <f>IF('Rekapitulace stavby'!AN11="","",'Rekapitulace stavby'!AN11)</f>
        <v/>
      </c>
      <c r="K15" s="33"/>
      <c r="L15" s="5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5" t="s">
        <v>27</v>
      </c>
      <c r="E17" s="33"/>
      <c r="F17" s="33"/>
      <c r="G17" s="33"/>
      <c r="H17" s="33"/>
      <c r="I17" s="135" t="s">
        <v>25</v>
      </c>
      <c r="J17" s="28" t="str">
        <f>'Rekapitulace stavby'!AN13</f>
        <v>Vyplň údaj</v>
      </c>
      <c r="K17" s="33"/>
      <c r="L17" s="5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28" t="str">
        <f>'Rekapitulace stavby'!E14</f>
        <v>Vyplň údaj</v>
      </c>
      <c r="F18" s="138"/>
      <c r="G18" s="138"/>
      <c r="H18" s="138"/>
      <c r="I18" s="135" t="s">
        <v>26</v>
      </c>
      <c r="J18" s="28" t="str">
        <f>'Rekapitulace stavby'!AN14</f>
        <v>Vyplň údaj</v>
      </c>
      <c r="K18" s="33"/>
      <c r="L18" s="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5" t="s">
        <v>29</v>
      </c>
      <c r="E20" s="33"/>
      <c r="F20" s="33"/>
      <c r="G20" s="33"/>
      <c r="H20" s="33"/>
      <c r="I20" s="135" t="s">
        <v>25</v>
      </c>
      <c r="J20" s="138" t="str">
        <f>IF('Rekapitulace stavby'!AN16="","",'Rekapitulace stavby'!AN16)</f>
        <v/>
      </c>
      <c r="K20" s="33"/>
      <c r="L20" s="5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8" t="str">
        <f>IF('Rekapitulace stavby'!E17="","",'Rekapitulace stavby'!E17)</f>
        <v xml:space="preserve"> </v>
      </c>
      <c r="F21" s="33"/>
      <c r="G21" s="33"/>
      <c r="H21" s="33"/>
      <c r="I21" s="135" t="s">
        <v>26</v>
      </c>
      <c r="J21" s="138" t="str">
        <f>IF('Rekapitulace stavby'!AN17="","",'Rekapitulace stavby'!AN17)</f>
        <v/>
      </c>
      <c r="K21" s="33"/>
      <c r="L21" s="5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5" t="s">
        <v>31</v>
      </c>
      <c r="E23" s="33"/>
      <c r="F23" s="33"/>
      <c r="G23" s="33"/>
      <c r="H23" s="33"/>
      <c r="I23" s="135" t="s">
        <v>25</v>
      </c>
      <c r="J23" s="138" t="str">
        <f>IF('Rekapitulace stavby'!AN19="","",'Rekapitulace stavby'!AN19)</f>
        <v/>
      </c>
      <c r="K23" s="33"/>
      <c r="L23" s="5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8" t="str">
        <f>IF('Rekapitulace stavby'!E20="","",'Rekapitulace stavby'!E20)</f>
        <v xml:space="preserve"> </v>
      </c>
      <c r="F24" s="33"/>
      <c r="G24" s="33"/>
      <c r="H24" s="33"/>
      <c r="I24" s="135" t="s">
        <v>26</v>
      </c>
      <c r="J24" s="138" t="str">
        <f>IF('Rekapitulace stavby'!AN20="","",'Rekapitulace stavby'!AN20)</f>
        <v/>
      </c>
      <c r="K24" s="33"/>
      <c r="L24" s="5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5" t="s">
        <v>32</v>
      </c>
      <c r="E26" s="33"/>
      <c r="F26" s="33"/>
      <c r="G26" s="33"/>
      <c r="H26" s="33"/>
      <c r="I26" s="33"/>
      <c r="J26" s="33"/>
      <c r="K26" s="33"/>
      <c r="L26" s="5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5" t="s">
        <v>33</v>
      </c>
      <c r="E30" s="33"/>
      <c r="F30" s="33"/>
      <c r="G30" s="33"/>
      <c r="H30" s="33"/>
      <c r="I30" s="33"/>
      <c r="J30" s="146">
        <f>ROUND(J116, 2)</f>
        <v>0</v>
      </c>
      <c r="K30" s="33"/>
      <c r="L30" s="5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7" t="s">
        <v>35</v>
      </c>
      <c r="G32" s="33"/>
      <c r="H32" s="33"/>
      <c r="I32" s="147" t="s">
        <v>34</v>
      </c>
      <c r="J32" s="147" t="s">
        <v>36</v>
      </c>
      <c r="K32" s="33"/>
      <c r="L32" s="5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8" t="s">
        <v>37</v>
      </c>
      <c r="E33" s="135" t="s">
        <v>38</v>
      </c>
      <c r="F33" s="149">
        <f>ROUND((SUM(BE116:BE122)),  2)</f>
        <v>0</v>
      </c>
      <c r="G33" s="33"/>
      <c r="H33" s="33"/>
      <c r="I33" s="150">
        <v>0.20999999999999999</v>
      </c>
      <c r="J33" s="149">
        <f>ROUND(((SUM(BE116:BE122))*I33),  2)</f>
        <v>0</v>
      </c>
      <c r="K33" s="33"/>
      <c r="L33" s="5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5" t="s">
        <v>39</v>
      </c>
      <c r="F34" s="149">
        <f>ROUND((SUM(BF116:BF122)),  2)</f>
        <v>0</v>
      </c>
      <c r="G34" s="33"/>
      <c r="H34" s="33"/>
      <c r="I34" s="150">
        <v>0.12</v>
      </c>
      <c r="J34" s="149">
        <f>ROUND(((SUM(BF116:BF122))*I34),  2)</f>
        <v>0</v>
      </c>
      <c r="K34" s="33"/>
      <c r="L34" s="5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40</v>
      </c>
      <c r="F35" s="149">
        <f>ROUND((SUM(BG116:BG122)),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41</v>
      </c>
      <c r="F36" s="149">
        <f>ROUND((SUM(BH116:BH122)),  2)</f>
        <v>0</v>
      </c>
      <c r="G36" s="33"/>
      <c r="H36" s="33"/>
      <c r="I36" s="150">
        <v>0.12</v>
      </c>
      <c r="J36" s="149">
        <f>0</f>
        <v>0</v>
      </c>
      <c r="K36" s="33"/>
      <c r="L36" s="5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42</v>
      </c>
      <c r="F37" s="149">
        <f>ROUND((SUM(BI116:BI122)),  2)</f>
        <v>0</v>
      </c>
      <c r="G37" s="33"/>
      <c r="H37" s="33"/>
      <c r="I37" s="150">
        <v>0</v>
      </c>
      <c r="J37" s="149">
        <f>0</f>
        <v>0</v>
      </c>
      <c r="K37" s="33"/>
      <c r="L37" s="5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1"/>
      <c r="D39" s="152" t="s">
        <v>43</v>
      </c>
      <c r="E39" s="153"/>
      <c r="F39" s="153"/>
      <c r="G39" s="154" t="s">
        <v>44</v>
      </c>
      <c r="H39" s="155" t="s">
        <v>45</v>
      </c>
      <c r="I39" s="153"/>
      <c r="J39" s="156">
        <f>SUM(J30:J37)</f>
        <v>0</v>
      </c>
      <c r="K39" s="157"/>
      <c r="L39" s="5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5"/>
      <c r="L41" s="15"/>
    </row>
    <row r="42" s="1" customFormat="1" ht="14.4" customHeight="1">
      <c r="B42" s="15"/>
      <c r="L42" s="15"/>
    </row>
    <row r="43" s="1" customFormat="1" ht="14.4" customHeight="1">
      <c r="B43" s="15"/>
      <c r="L43" s="15"/>
    </row>
    <row r="44" s="1" customFormat="1" ht="14.4" customHeight="1">
      <c r="B44" s="15"/>
      <c r="L44" s="15"/>
    </row>
    <row r="45" s="1" customFormat="1" ht="14.4" customHeight="1">
      <c r="B45" s="15"/>
      <c r="L45" s="15"/>
    </row>
    <row r="46" s="1" customFormat="1" ht="14.4" customHeight="1">
      <c r="B46" s="15"/>
      <c r="L46" s="15"/>
    </row>
    <row r="47" s="1" customFormat="1" ht="14.4" customHeight="1">
      <c r="B47" s="15"/>
      <c r="L47" s="15"/>
    </row>
    <row r="48" s="1" customFormat="1" ht="14.4" customHeight="1">
      <c r="B48" s="15"/>
      <c r="L48" s="15"/>
    </row>
    <row r="49" s="1" customFormat="1" ht="14.4" customHeight="1">
      <c r="B49" s="15"/>
      <c r="L49" s="15"/>
    </row>
    <row r="50" s="2" customFormat="1" ht="14.4" customHeight="1">
      <c r="B50" s="58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58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2" customFormat="1">
      <c r="A61" s="33"/>
      <c r="B61" s="39"/>
      <c r="C61" s="33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5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5"/>
      <c r="L62" s="15"/>
    </row>
    <row r="63">
      <c r="B63" s="15"/>
      <c r="L63" s="15"/>
    </row>
    <row r="64">
      <c r="B64" s="15"/>
      <c r="L64" s="15"/>
    </row>
    <row r="65" s="2" customFormat="1">
      <c r="A65" s="33"/>
      <c r="B65" s="39"/>
      <c r="C65" s="33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5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2" customFormat="1">
      <c r="A76" s="33"/>
      <c r="B76" s="39"/>
      <c r="C76" s="33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5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18" t="s">
        <v>126</v>
      </c>
      <c r="D82" s="35"/>
      <c r="E82" s="35"/>
      <c r="F82" s="35"/>
      <c r="G82" s="35"/>
      <c r="H82" s="35"/>
      <c r="I82" s="35"/>
      <c r="J82" s="35"/>
      <c r="K82" s="35"/>
      <c r="L82" s="5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7" t="s">
        <v>16</v>
      </c>
      <c r="D84" s="35"/>
      <c r="E84" s="35"/>
      <c r="F84" s="35"/>
      <c r="G84" s="35"/>
      <c r="H84" s="35"/>
      <c r="I84" s="35"/>
      <c r="J84" s="35"/>
      <c r="K84" s="35"/>
      <c r="L84" s="5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9" t="str">
        <f>E7</f>
        <v>Servis a údržba UTZ u OŘ Plzeň 2026-2029</v>
      </c>
      <c r="F85" s="27"/>
      <c r="G85" s="27"/>
      <c r="H85" s="27"/>
      <c r="I85" s="35"/>
      <c r="J85" s="35"/>
      <c r="K85" s="35"/>
      <c r="L85" s="5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7" t="s">
        <v>124</v>
      </c>
      <c r="D86" s="35"/>
      <c r="E86" s="35"/>
      <c r="F86" s="35"/>
      <c r="G86" s="35"/>
      <c r="H86" s="35"/>
      <c r="I86" s="35"/>
      <c r="J86" s="35"/>
      <c r="K86" s="35"/>
      <c r="L86" s="5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30" customHeight="1">
      <c r="A87" s="33"/>
      <c r="B87" s="34"/>
      <c r="C87" s="35"/>
      <c r="D87" s="35"/>
      <c r="E87" s="71" t="str">
        <f>E9</f>
        <v>SO 01 - Výrobce KONE Industrial S.p.A., Pero, Italy - servisní prohlídky</v>
      </c>
      <c r="F87" s="35"/>
      <c r="G87" s="35"/>
      <c r="H87" s="35"/>
      <c r="I87" s="35"/>
      <c r="J87" s="35"/>
      <c r="K87" s="35"/>
      <c r="L87" s="5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7" t="s">
        <v>20</v>
      </c>
      <c r="D89" s="35"/>
      <c r="E89" s="35"/>
      <c r="F89" s="22" t="str">
        <f>F12</f>
        <v xml:space="preserve"> </v>
      </c>
      <c r="G89" s="35"/>
      <c r="H89" s="35"/>
      <c r="I89" s="27" t="s">
        <v>22</v>
      </c>
      <c r="J89" s="74" t="str">
        <f>IF(J12="","",J12)</f>
        <v>17. 12. 2025</v>
      </c>
      <c r="K89" s="35"/>
      <c r="L89" s="5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7" t="s">
        <v>24</v>
      </c>
      <c r="D91" s="35"/>
      <c r="E91" s="35"/>
      <c r="F91" s="22" t="str">
        <f>E15</f>
        <v xml:space="preserve"> </v>
      </c>
      <c r="G91" s="35"/>
      <c r="H91" s="35"/>
      <c r="I91" s="27" t="s">
        <v>29</v>
      </c>
      <c r="J91" s="31" t="str">
        <f>E21</f>
        <v xml:space="preserve"> </v>
      </c>
      <c r="K91" s="35"/>
      <c r="L91" s="5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7" t="s">
        <v>27</v>
      </c>
      <c r="D92" s="35"/>
      <c r="E92" s="35"/>
      <c r="F92" s="22" t="str">
        <f>IF(E18="","",E18)</f>
        <v>Vyplň údaj</v>
      </c>
      <c r="G92" s="35"/>
      <c r="H92" s="35"/>
      <c r="I92" s="27" t="s">
        <v>31</v>
      </c>
      <c r="J92" s="31" t="str">
        <f>E24</f>
        <v xml:space="preserve"> </v>
      </c>
      <c r="K92" s="35"/>
      <c r="L92" s="5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0" t="s">
        <v>127</v>
      </c>
      <c r="D94" s="171"/>
      <c r="E94" s="171"/>
      <c r="F94" s="171"/>
      <c r="G94" s="171"/>
      <c r="H94" s="171"/>
      <c r="I94" s="171"/>
      <c r="J94" s="172" t="s">
        <v>128</v>
      </c>
      <c r="K94" s="171"/>
      <c r="L94" s="5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3" t="s">
        <v>129</v>
      </c>
      <c r="D96" s="35"/>
      <c r="E96" s="35"/>
      <c r="F96" s="35"/>
      <c r="G96" s="35"/>
      <c r="H96" s="35"/>
      <c r="I96" s="35"/>
      <c r="J96" s="105">
        <f>J116</f>
        <v>0</v>
      </c>
      <c r="K96" s="35"/>
      <c r="L96" s="5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2" t="s">
        <v>130</v>
      </c>
    </row>
    <row r="97" s="2" customFormat="1" ht="21.84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8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2" customFormat="1" ht="6.96" customHeight="1">
      <c r="A98" s="33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58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102" s="2" customFormat="1" ht="6.96" customHeight="1">
      <c r="A102" s="33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58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4.96" customHeight="1">
      <c r="A103" s="33"/>
      <c r="B103" s="34"/>
      <c r="C103" s="18" t="s">
        <v>131</v>
      </c>
      <c r="D103" s="35"/>
      <c r="E103" s="35"/>
      <c r="F103" s="35"/>
      <c r="G103" s="35"/>
      <c r="H103" s="35"/>
      <c r="I103" s="35"/>
      <c r="J103" s="35"/>
      <c r="K103" s="35"/>
      <c r="L103" s="58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8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12" customHeight="1">
      <c r="A105" s="33"/>
      <c r="B105" s="34"/>
      <c r="C105" s="27" t="s">
        <v>16</v>
      </c>
      <c r="D105" s="35"/>
      <c r="E105" s="35"/>
      <c r="F105" s="35"/>
      <c r="G105" s="35"/>
      <c r="H105" s="35"/>
      <c r="I105" s="35"/>
      <c r="J105" s="35"/>
      <c r="K105" s="35"/>
      <c r="L105" s="58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6.5" customHeight="1">
      <c r="A106" s="33"/>
      <c r="B106" s="34"/>
      <c r="C106" s="35"/>
      <c r="D106" s="35"/>
      <c r="E106" s="169" t="str">
        <f>E7</f>
        <v>Servis a údržba UTZ u OŘ Plzeň 2026-2029</v>
      </c>
      <c r="F106" s="27"/>
      <c r="G106" s="27"/>
      <c r="H106" s="27"/>
      <c r="I106" s="35"/>
      <c r="J106" s="35"/>
      <c r="K106" s="35"/>
      <c r="L106" s="58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2" customHeight="1">
      <c r="A107" s="33"/>
      <c r="B107" s="34"/>
      <c r="C107" s="27" t="s">
        <v>124</v>
      </c>
      <c r="D107" s="35"/>
      <c r="E107" s="35"/>
      <c r="F107" s="35"/>
      <c r="G107" s="35"/>
      <c r="H107" s="35"/>
      <c r="I107" s="35"/>
      <c r="J107" s="35"/>
      <c r="K107" s="35"/>
      <c r="L107" s="58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30" customHeight="1">
      <c r="A108" s="33"/>
      <c r="B108" s="34"/>
      <c r="C108" s="35"/>
      <c r="D108" s="35"/>
      <c r="E108" s="71" t="str">
        <f>E9</f>
        <v>SO 01 - Výrobce KONE Industrial S.p.A., Pero, Italy - servisní prohlídky</v>
      </c>
      <c r="F108" s="35"/>
      <c r="G108" s="35"/>
      <c r="H108" s="35"/>
      <c r="I108" s="35"/>
      <c r="J108" s="35"/>
      <c r="K108" s="35"/>
      <c r="L108" s="58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6.96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8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2" customHeight="1">
      <c r="A110" s="33"/>
      <c r="B110" s="34"/>
      <c r="C110" s="27" t="s">
        <v>20</v>
      </c>
      <c r="D110" s="35"/>
      <c r="E110" s="35"/>
      <c r="F110" s="22" t="str">
        <f>F12</f>
        <v xml:space="preserve"> </v>
      </c>
      <c r="G110" s="35"/>
      <c r="H110" s="35"/>
      <c r="I110" s="27" t="s">
        <v>22</v>
      </c>
      <c r="J110" s="74" t="str">
        <f>IF(J12="","",J12)</f>
        <v>17. 12. 2025</v>
      </c>
      <c r="K110" s="35"/>
      <c r="L110" s="58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6.96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8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5.15" customHeight="1">
      <c r="A112" s="33"/>
      <c r="B112" s="34"/>
      <c r="C112" s="27" t="s">
        <v>24</v>
      </c>
      <c r="D112" s="35"/>
      <c r="E112" s="35"/>
      <c r="F112" s="22" t="str">
        <f>E15</f>
        <v xml:space="preserve"> </v>
      </c>
      <c r="G112" s="35"/>
      <c r="H112" s="35"/>
      <c r="I112" s="27" t="s">
        <v>29</v>
      </c>
      <c r="J112" s="31" t="str">
        <f>E21</f>
        <v xml:space="preserve"> </v>
      </c>
      <c r="K112" s="35"/>
      <c r="L112" s="58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7" t="s">
        <v>27</v>
      </c>
      <c r="D113" s="35"/>
      <c r="E113" s="35"/>
      <c r="F113" s="22" t="str">
        <f>IF(E18="","",E18)</f>
        <v>Vyplň údaj</v>
      </c>
      <c r="G113" s="35"/>
      <c r="H113" s="35"/>
      <c r="I113" s="27" t="s">
        <v>31</v>
      </c>
      <c r="J113" s="31" t="str">
        <f>E24</f>
        <v xml:space="preserve"> </v>
      </c>
      <c r="K113" s="35"/>
      <c r="L113" s="58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0.32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8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9" customFormat="1" ht="29.28" customHeight="1">
      <c r="A115" s="174"/>
      <c r="B115" s="175"/>
      <c r="C115" s="176" t="s">
        <v>132</v>
      </c>
      <c r="D115" s="177" t="s">
        <v>58</v>
      </c>
      <c r="E115" s="177" t="s">
        <v>54</v>
      </c>
      <c r="F115" s="177" t="s">
        <v>55</v>
      </c>
      <c r="G115" s="177" t="s">
        <v>133</v>
      </c>
      <c r="H115" s="177" t="s">
        <v>134</v>
      </c>
      <c r="I115" s="177" t="s">
        <v>135</v>
      </c>
      <c r="J115" s="178" t="s">
        <v>128</v>
      </c>
      <c r="K115" s="179" t="s">
        <v>136</v>
      </c>
      <c r="L115" s="180"/>
      <c r="M115" s="95" t="s">
        <v>1</v>
      </c>
      <c r="N115" s="96" t="s">
        <v>37</v>
      </c>
      <c r="O115" s="96" t="s">
        <v>137</v>
      </c>
      <c r="P115" s="96" t="s">
        <v>138</v>
      </c>
      <c r="Q115" s="96" t="s">
        <v>139</v>
      </c>
      <c r="R115" s="96" t="s">
        <v>140</v>
      </c>
      <c r="S115" s="96" t="s">
        <v>141</v>
      </c>
      <c r="T115" s="97" t="s">
        <v>142</v>
      </c>
      <c r="U115" s="174"/>
      <c r="V115" s="174"/>
      <c r="W115" s="174"/>
      <c r="X115" s="174"/>
      <c r="Y115" s="174"/>
      <c r="Z115" s="174"/>
      <c r="AA115" s="174"/>
      <c r="AB115" s="174"/>
      <c r="AC115" s="174"/>
      <c r="AD115" s="174"/>
      <c r="AE115" s="174"/>
    </row>
    <row r="116" s="2" customFormat="1" ht="22.8" customHeight="1">
      <c r="A116" s="33"/>
      <c r="B116" s="34"/>
      <c r="C116" s="102" t="s">
        <v>143</v>
      </c>
      <c r="D116" s="35"/>
      <c r="E116" s="35"/>
      <c r="F116" s="35"/>
      <c r="G116" s="35"/>
      <c r="H116" s="35"/>
      <c r="I116" s="35"/>
      <c r="J116" s="181">
        <f>BK116</f>
        <v>0</v>
      </c>
      <c r="K116" s="35"/>
      <c r="L116" s="39"/>
      <c r="M116" s="98"/>
      <c r="N116" s="182"/>
      <c r="O116" s="99"/>
      <c r="P116" s="183">
        <f>SUM(P117:P122)</f>
        <v>0</v>
      </c>
      <c r="Q116" s="99"/>
      <c r="R116" s="183">
        <f>SUM(R117:R122)</f>
        <v>0</v>
      </c>
      <c r="S116" s="99"/>
      <c r="T116" s="184">
        <f>SUM(T117:T122)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2" t="s">
        <v>72</v>
      </c>
      <c r="AU116" s="12" t="s">
        <v>130</v>
      </c>
      <c r="BK116" s="185">
        <f>SUM(BK117:BK122)</f>
        <v>0</v>
      </c>
    </row>
    <row r="117" s="2" customFormat="1" ht="24.15" customHeight="1">
      <c r="A117" s="33"/>
      <c r="B117" s="34"/>
      <c r="C117" s="186" t="s">
        <v>81</v>
      </c>
      <c r="D117" s="186" t="s">
        <v>144</v>
      </c>
      <c r="E117" s="187" t="s">
        <v>14</v>
      </c>
      <c r="F117" s="188" t="s">
        <v>145</v>
      </c>
      <c r="G117" s="189" t="s">
        <v>146</v>
      </c>
      <c r="H117" s="190">
        <v>72</v>
      </c>
      <c r="I117" s="191"/>
      <c r="J117" s="192">
        <f>ROUND(I117*H117,2)</f>
        <v>0</v>
      </c>
      <c r="K117" s="193"/>
      <c r="L117" s="39"/>
      <c r="M117" s="194" t="s">
        <v>1</v>
      </c>
      <c r="N117" s="195" t="s">
        <v>38</v>
      </c>
      <c r="O117" s="86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8" t="s">
        <v>147</v>
      </c>
      <c r="AT117" s="198" t="s">
        <v>144</v>
      </c>
      <c r="AU117" s="198" t="s">
        <v>73</v>
      </c>
      <c r="AY117" s="12" t="s">
        <v>148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2" t="s">
        <v>81</v>
      </c>
      <c r="BK117" s="199">
        <f>ROUND(I117*H117,2)</f>
        <v>0</v>
      </c>
      <c r="BL117" s="12" t="s">
        <v>147</v>
      </c>
      <c r="BM117" s="198" t="s">
        <v>149</v>
      </c>
    </row>
    <row r="118" s="2" customFormat="1">
      <c r="A118" s="33"/>
      <c r="B118" s="34"/>
      <c r="C118" s="35"/>
      <c r="D118" s="200" t="s">
        <v>150</v>
      </c>
      <c r="E118" s="35"/>
      <c r="F118" s="201" t="s">
        <v>151</v>
      </c>
      <c r="G118" s="35"/>
      <c r="H118" s="35"/>
      <c r="I118" s="202"/>
      <c r="J118" s="35"/>
      <c r="K118" s="35"/>
      <c r="L118" s="39"/>
      <c r="M118" s="203"/>
      <c r="N118" s="204"/>
      <c r="O118" s="86"/>
      <c r="P118" s="86"/>
      <c r="Q118" s="86"/>
      <c r="R118" s="86"/>
      <c r="S118" s="86"/>
      <c r="T118" s="87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2" t="s">
        <v>150</v>
      </c>
      <c r="AU118" s="12" t="s">
        <v>73</v>
      </c>
    </row>
    <row r="119" s="2" customFormat="1">
      <c r="A119" s="33"/>
      <c r="B119" s="34"/>
      <c r="C119" s="35"/>
      <c r="D119" s="200" t="s">
        <v>152</v>
      </c>
      <c r="E119" s="35"/>
      <c r="F119" s="205" t="s">
        <v>153</v>
      </c>
      <c r="G119" s="35"/>
      <c r="H119" s="35"/>
      <c r="I119" s="202"/>
      <c r="J119" s="35"/>
      <c r="K119" s="35"/>
      <c r="L119" s="39"/>
      <c r="M119" s="203"/>
      <c r="N119" s="204"/>
      <c r="O119" s="86"/>
      <c r="P119" s="86"/>
      <c r="Q119" s="86"/>
      <c r="R119" s="86"/>
      <c r="S119" s="86"/>
      <c r="T119" s="87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2" t="s">
        <v>152</v>
      </c>
      <c r="AU119" s="12" t="s">
        <v>73</v>
      </c>
    </row>
    <row r="120" s="10" customFormat="1">
      <c r="A120" s="10"/>
      <c r="B120" s="206"/>
      <c r="C120" s="207"/>
      <c r="D120" s="200" t="s">
        <v>154</v>
      </c>
      <c r="E120" s="208" t="s">
        <v>1</v>
      </c>
      <c r="F120" s="209" t="s">
        <v>155</v>
      </c>
      <c r="G120" s="207"/>
      <c r="H120" s="210">
        <v>36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6" t="s">
        <v>154</v>
      </c>
      <c r="AU120" s="216" t="s">
        <v>73</v>
      </c>
      <c r="AV120" s="10" t="s">
        <v>83</v>
      </c>
      <c r="AW120" s="10" t="s">
        <v>30</v>
      </c>
      <c r="AX120" s="10" t="s">
        <v>73</v>
      </c>
      <c r="AY120" s="216" t="s">
        <v>148</v>
      </c>
    </row>
    <row r="121" s="10" customFormat="1">
      <c r="A121" s="10"/>
      <c r="B121" s="206"/>
      <c r="C121" s="207"/>
      <c r="D121" s="200" t="s">
        <v>154</v>
      </c>
      <c r="E121" s="208" t="s">
        <v>1</v>
      </c>
      <c r="F121" s="209" t="s">
        <v>156</v>
      </c>
      <c r="G121" s="207"/>
      <c r="H121" s="210">
        <v>2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6" t="s">
        <v>154</v>
      </c>
      <c r="AU121" s="216" t="s">
        <v>73</v>
      </c>
      <c r="AV121" s="10" t="s">
        <v>83</v>
      </c>
      <c r="AW121" s="10" t="s">
        <v>30</v>
      </c>
      <c r="AX121" s="10" t="s">
        <v>73</v>
      </c>
      <c r="AY121" s="216" t="s">
        <v>148</v>
      </c>
    </row>
    <row r="122" s="10" customFormat="1">
      <c r="A122" s="10"/>
      <c r="B122" s="206"/>
      <c r="C122" s="207"/>
      <c r="D122" s="200" t="s">
        <v>154</v>
      </c>
      <c r="E122" s="208" t="s">
        <v>1</v>
      </c>
      <c r="F122" s="209" t="s">
        <v>157</v>
      </c>
      <c r="G122" s="207"/>
      <c r="H122" s="210">
        <v>72</v>
      </c>
      <c r="I122" s="211"/>
      <c r="J122" s="207"/>
      <c r="K122" s="207"/>
      <c r="L122" s="212"/>
      <c r="M122" s="217"/>
      <c r="N122" s="218"/>
      <c r="O122" s="218"/>
      <c r="P122" s="218"/>
      <c r="Q122" s="218"/>
      <c r="R122" s="218"/>
      <c r="S122" s="218"/>
      <c r="T122" s="219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6" t="s">
        <v>154</v>
      </c>
      <c r="AU122" s="216" t="s">
        <v>73</v>
      </c>
      <c r="AV122" s="10" t="s">
        <v>83</v>
      </c>
      <c r="AW122" s="10" t="s">
        <v>30</v>
      </c>
      <c r="AX122" s="10" t="s">
        <v>81</v>
      </c>
      <c r="AY122" s="216" t="s">
        <v>148</v>
      </c>
    </row>
    <row r="123" s="2" customFormat="1" ht="6.96" customHeight="1">
      <c r="A123" s="33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39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sheetProtection sheet="1" autoFilter="0" formatColumns="0" formatRows="0" objects="1" scenarios="1" spinCount="100000" saltValue="y+9N5QzrIzCrUvGW1a2O4rUZsLNeL15kkXxefZwuppucWGXfoMwSjWa1jEQbEoDEqT9E4r5iEdddF+1T5Rzxog==" hashValue="jHk+YbI+NCbgrwNNiZyzHpPASYFfVKKOmyPyN2EOCcgKHzv2uOs8Urm75Hts/5LwvgRRVb/DvG1gQhS69+OLCA==" algorithmName="SHA-512" password="CC35"/>
  <autoFilter ref="C115:K12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5"/>
      <c r="AT3" s="12" t="s">
        <v>83</v>
      </c>
    </row>
    <row r="4" s="1" customFormat="1" ht="24.96" customHeight="1">
      <c r="B4" s="15"/>
      <c r="D4" s="133" t="s">
        <v>123</v>
      </c>
      <c r="L4" s="15"/>
      <c r="M4" s="134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35" t="s">
        <v>16</v>
      </c>
      <c r="L6" s="15"/>
    </row>
    <row r="7" s="1" customFormat="1" ht="16.5" customHeight="1">
      <c r="B7" s="15"/>
      <c r="E7" s="136" t="str">
        <f>'Rekapitulace stavby'!K6</f>
        <v>Servis a údržba UTZ u OŘ Plzeň 2026-2029</v>
      </c>
      <c r="F7" s="135"/>
      <c r="G7" s="135"/>
      <c r="H7" s="135"/>
      <c r="L7" s="15"/>
    </row>
    <row r="8" s="2" customFormat="1" ht="12" customHeight="1">
      <c r="A8" s="33"/>
      <c r="B8" s="39"/>
      <c r="C8" s="33"/>
      <c r="D8" s="135" t="s">
        <v>124</v>
      </c>
      <c r="E8" s="33"/>
      <c r="F8" s="33"/>
      <c r="G8" s="33"/>
      <c r="H8" s="33"/>
      <c r="I8" s="33"/>
      <c r="J8" s="33"/>
      <c r="K8" s="33"/>
      <c r="L8" s="5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7" t="s">
        <v>158</v>
      </c>
      <c r="F9" s="33"/>
      <c r="G9" s="33"/>
      <c r="H9" s="33"/>
      <c r="I9" s="33"/>
      <c r="J9" s="33"/>
      <c r="K9" s="33"/>
      <c r="L9" s="5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5" t="s">
        <v>18</v>
      </c>
      <c r="E11" s="33"/>
      <c r="F11" s="138" t="s">
        <v>1</v>
      </c>
      <c r="G11" s="33"/>
      <c r="H11" s="33"/>
      <c r="I11" s="135" t="s">
        <v>19</v>
      </c>
      <c r="J11" s="138" t="s">
        <v>1</v>
      </c>
      <c r="K11" s="33"/>
      <c r="L11" s="5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17. 12. 2025</v>
      </c>
      <c r="K12" s="33"/>
      <c r="L12" s="5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5" t="s">
        <v>24</v>
      </c>
      <c r="E14" s="33"/>
      <c r="F14" s="33"/>
      <c r="G14" s="33"/>
      <c r="H14" s="33"/>
      <c r="I14" s="135" t="s">
        <v>25</v>
      </c>
      <c r="J14" s="138" t="str">
        <f>IF('Rekapitulace stavby'!AN10="","",'Rekapitulace stavby'!AN10)</f>
        <v/>
      </c>
      <c r="K14" s="33"/>
      <c r="L14" s="5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8" t="str">
        <f>IF('Rekapitulace stavby'!E11="","",'Rekapitulace stavby'!E11)</f>
        <v xml:space="preserve"> </v>
      </c>
      <c r="F15" s="33"/>
      <c r="G15" s="33"/>
      <c r="H15" s="33"/>
      <c r="I15" s="135" t="s">
        <v>26</v>
      </c>
      <c r="J15" s="138" t="str">
        <f>IF('Rekapitulace stavby'!AN11="","",'Rekapitulace stavby'!AN11)</f>
        <v/>
      </c>
      <c r="K15" s="33"/>
      <c r="L15" s="5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5" t="s">
        <v>27</v>
      </c>
      <c r="E17" s="33"/>
      <c r="F17" s="33"/>
      <c r="G17" s="33"/>
      <c r="H17" s="33"/>
      <c r="I17" s="135" t="s">
        <v>25</v>
      </c>
      <c r="J17" s="28" t="str">
        <f>'Rekapitulace stavby'!AN13</f>
        <v>Vyplň údaj</v>
      </c>
      <c r="K17" s="33"/>
      <c r="L17" s="5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28" t="str">
        <f>'Rekapitulace stavby'!E14</f>
        <v>Vyplň údaj</v>
      </c>
      <c r="F18" s="138"/>
      <c r="G18" s="138"/>
      <c r="H18" s="138"/>
      <c r="I18" s="135" t="s">
        <v>26</v>
      </c>
      <c r="J18" s="28" t="str">
        <f>'Rekapitulace stavby'!AN14</f>
        <v>Vyplň údaj</v>
      </c>
      <c r="K18" s="33"/>
      <c r="L18" s="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5" t="s">
        <v>29</v>
      </c>
      <c r="E20" s="33"/>
      <c r="F20" s="33"/>
      <c r="G20" s="33"/>
      <c r="H20" s="33"/>
      <c r="I20" s="135" t="s">
        <v>25</v>
      </c>
      <c r="J20" s="138" t="str">
        <f>IF('Rekapitulace stavby'!AN16="","",'Rekapitulace stavby'!AN16)</f>
        <v/>
      </c>
      <c r="K20" s="33"/>
      <c r="L20" s="5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8" t="str">
        <f>IF('Rekapitulace stavby'!E17="","",'Rekapitulace stavby'!E17)</f>
        <v xml:space="preserve"> </v>
      </c>
      <c r="F21" s="33"/>
      <c r="G21" s="33"/>
      <c r="H21" s="33"/>
      <c r="I21" s="135" t="s">
        <v>26</v>
      </c>
      <c r="J21" s="138" t="str">
        <f>IF('Rekapitulace stavby'!AN17="","",'Rekapitulace stavby'!AN17)</f>
        <v/>
      </c>
      <c r="K21" s="33"/>
      <c r="L21" s="5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5" t="s">
        <v>31</v>
      </c>
      <c r="E23" s="33"/>
      <c r="F23" s="33"/>
      <c r="G23" s="33"/>
      <c r="H23" s="33"/>
      <c r="I23" s="135" t="s">
        <v>25</v>
      </c>
      <c r="J23" s="138" t="str">
        <f>IF('Rekapitulace stavby'!AN19="","",'Rekapitulace stavby'!AN19)</f>
        <v/>
      </c>
      <c r="K23" s="33"/>
      <c r="L23" s="5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8" t="str">
        <f>IF('Rekapitulace stavby'!E20="","",'Rekapitulace stavby'!E20)</f>
        <v xml:space="preserve"> </v>
      </c>
      <c r="F24" s="33"/>
      <c r="G24" s="33"/>
      <c r="H24" s="33"/>
      <c r="I24" s="135" t="s">
        <v>26</v>
      </c>
      <c r="J24" s="138" t="str">
        <f>IF('Rekapitulace stavby'!AN20="","",'Rekapitulace stavby'!AN20)</f>
        <v/>
      </c>
      <c r="K24" s="33"/>
      <c r="L24" s="5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5" t="s">
        <v>32</v>
      </c>
      <c r="E26" s="33"/>
      <c r="F26" s="33"/>
      <c r="G26" s="33"/>
      <c r="H26" s="33"/>
      <c r="I26" s="33"/>
      <c r="J26" s="33"/>
      <c r="K26" s="33"/>
      <c r="L26" s="5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5" t="s">
        <v>33</v>
      </c>
      <c r="E30" s="33"/>
      <c r="F30" s="33"/>
      <c r="G30" s="33"/>
      <c r="H30" s="33"/>
      <c r="I30" s="33"/>
      <c r="J30" s="146">
        <f>ROUND(J116, 2)</f>
        <v>0</v>
      </c>
      <c r="K30" s="33"/>
      <c r="L30" s="5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7" t="s">
        <v>35</v>
      </c>
      <c r="G32" s="33"/>
      <c r="H32" s="33"/>
      <c r="I32" s="147" t="s">
        <v>34</v>
      </c>
      <c r="J32" s="147" t="s">
        <v>36</v>
      </c>
      <c r="K32" s="33"/>
      <c r="L32" s="5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8" t="s">
        <v>37</v>
      </c>
      <c r="E33" s="135" t="s">
        <v>38</v>
      </c>
      <c r="F33" s="149">
        <f>ROUND((SUM(BE116:BE122)),  2)</f>
        <v>0</v>
      </c>
      <c r="G33" s="33"/>
      <c r="H33" s="33"/>
      <c r="I33" s="150">
        <v>0.20999999999999999</v>
      </c>
      <c r="J33" s="149">
        <f>ROUND(((SUM(BE116:BE122))*I33),  2)</f>
        <v>0</v>
      </c>
      <c r="K33" s="33"/>
      <c r="L33" s="5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5" t="s">
        <v>39</v>
      </c>
      <c r="F34" s="149">
        <f>ROUND((SUM(BF116:BF122)),  2)</f>
        <v>0</v>
      </c>
      <c r="G34" s="33"/>
      <c r="H34" s="33"/>
      <c r="I34" s="150">
        <v>0.12</v>
      </c>
      <c r="J34" s="149">
        <f>ROUND(((SUM(BF116:BF122))*I34),  2)</f>
        <v>0</v>
      </c>
      <c r="K34" s="33"/>
      <c r="L34" s="5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40</v>
      </c>
      <c r="F35" s="149">
        <f>ROUND((SUM(BG116:BG122)),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41</v>
      </c>
      <c r="F36" s="149">
        <f>ROUND((SUM(BH116:BH122)),  2)</f>
        <v>0</v>
      </c>
      <c r="G36" s="33"/>
      <c r="H36" s="33"/>
      <c r="I36" s="150">
        <v>0.12</v>
      </c>
      <c r="J36" s="149">
        <f>0</f>
        <v>0</v>
      </c>
      <c r="K36" s="33"/>
      <c r="L36" s="5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42</v>
      </c>
      <c r="F37" s="149">
        <f>ROUND((SUM(BI116:BI122)),  2)</f>
        <v>0</v>
      </c>
      <c r="G37" s="33"/>
      <c r="H37" s="33"/>
      <c r="I37" s="150">
        <v>0</v>
      </c>
      <c r="J37" s="149">
        <f>0</f>
        <v>0</v>
      </c>
      <c r="K37" s="33"/>
      <c r="L37" s="5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1"/>
      <c r="D39" s="152" t="s">
        <v>43</v>
      </c>
      <c r="E39" s="153"/>
      <c r="F39" s="153"/>
      <c r="G39" s="154" t="s">
        <v>44</v>
      </c>
      <c r="H39" s="155" t="s">
        <v>45</v>
      </c>
      <c r="I39" s="153"/>
      <c r="J39" s="156">
        <f>SUM(J30:J37)</f>
        <v>0</v>
      </c>
      <c r="K39" s="157"/>
      <c r="L39" s="5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5"/>
      <c r="L41" s="15"/>
    </row>
    <row r="42" s="1" customFormat="1" ht="14.4" customHeight="1">
      <c r="B42" s="15"/>
      <c r="L42" s="15"/>
    </row>
    <row r="43" s="1" customFormat="1" ht="14.4" customHeight="1">
      <c r="B43" s="15"/>
      <c r="L43" s="15"/>
    </row>
    <row r="44" s="1" customFormat="1" ht="14.4" customHeight="1">
      <c r="B44" s="15"/>
      <c r="L44" s="15"/>
    </row>
    <row r="45" s="1" customFormat="1" ht="14.4" customHeight="1">
      <c r="B45" s="15"/>
      <c r="L45" s="15"/>
    </row>
    <row r="46" s="1" customFormat="1" ht="14.4" customHeight="1">
      <c r="B46" s="15"/>
      <c r="L46" s="15"/>
    </row>
    <row r="47" s="1" customFormat="1" ht="14.4" customHeight="1">
      <c r="B47" s="15"/>
      <c r="L47" s="15"/>
    </row>
    <row r="48" s="1" customFormat="1" ht="14.4" customHeight="1">
      <c r="B48" s="15"/>
      <c r="L48" s="15"/>
    </row>
    <row r="49" s="1" customFormat="1" ht="14.4" customHeight="1">
      <c r="B49" s="15"/>
      <c r="L49" s="15"/>
    </row>
    <row r="50" s="2" customFormat="1" ht="14.4" customHeight="1">
      <c r="B50" s="58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58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2" customFormat="1">
      <c r="A61" s="33"/>
      <c r="B61" s="39"/>
      <c r="C61" s="33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5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5"/>
      <c r="L62" s="15"/>
    </row>
    <row r="63">
      <c r="B63" s="15"/>
      <c r="L63" s="15"/>
    </row>
    <row r="64">
      <c r="B64" s="15"/>
      <c r="L64" s="15"/>
    </row>
    <row r="65" s="2" customFormat="1">
      <c r="A65" s="33"/>
      <c r="B65" s="39"/>
      <c r="C65" s="33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5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2" customFormat="1">
      <c r="A76" s="33"/>
      <c r="B76" s="39"/>
      <c r="C76" s="33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5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18" t="s">
        <v>126</v>
      </c>
      <c r="D82" s="35"/>
      <c r="E82" s="35"/>
      <c r="F82" s="35"/>
      <c r="G82" s="35"/>
      <c r="H82" s="35"/>
      <c r="I82" s="35"/>
      <c r="J82" s="35"/>
      <c r="K82" s="35"/>
      <c r="L82" s="5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7" t="s">
        <v>16</v>
      </c>
      <c r="D84" s="35"/>
      <c r="E84" s="35"/>
      <c r="F84" s="35"/>
      <c r="G84" s="35"/>
      <c r="H84" s="35"/>
      <c r="I84" s="35"/>
      <c r="J84" s="35"/>
      <c r="K84" s="35"/>
      <c r="L84" s="5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9" t="str">
        <f>E7</f>
        <v>Servis a údržba UTZ u OŘ Plzeň 2026-2029</v>
      </c>
      <c r="F85" s="27"/>
      <c r="G85" s="27"/>
      <c r="H85" s="27"/>
      <c r="I85" s="35"/>
      <c r="J85" s="35"/>
      <c r="K85" s="35"/>
      <c r="L85" s="5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7" t="s">
        <v>124</v>
      </c>
      <c r="D86" s="35"/>
      <c r="E86" s="35"/>
      <c r="F86" s="35"/>
      <c r="G86" s="35"/>
      <c r="H86" s="35"/>
      <c r="I86" s="35"/>
      <c r="J86" s="35"/>
      <c r="K86" s="35"/>
      <c r="L86" s="5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1" t="str">
        <f>E9</f>
        <v>SO 02 - Výrobce KONE a.s., PRAHA - servisní prohlídky</v>
      </c>
      <c r="F87" s="35"/>
      <c r="G87" s="35"/>
      <c r="H87" s="35"/>
      <c r="I87" s="35"/>
      <c r="J87" s="35"/>
      <c r="K87" s="35"/>
      <c r="L87" s="5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7" t="s">
        <v>20</v>
      </c>
      <c r="D89" s="35"/>
      <c r="E89" s="35"/>
      <c r="F89" s="22" t="str">
        <f>F12</f>
        <v xml:space="preserve"> </v>
      </c>
      <c r="G89" s="35"/>
      <c r="H89" s="35"/>
      <c r="I89" s="27" t="s">
        <v>22</v>
      </c>
      <c r="J89" s="74" t="str">
        <f>IF(J12="","",J12)</f>
        <v>17. 12. 2025</v>
      </c>
      <c r="K89" s="35"/>
      <c r="L89" s="5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7" t="s">
        <v>24</v>
      </c>
      <c r="D91" s="35"/>
      <c r="E91" s="35"/>
      <c r="F91" s="22" t="str">
        <f>E15</f>
        <v xml:space="preserve"> </v>
      </c>
      <c r="G91" s="35"/>
      <c r="H91" s="35"/>
      <c r="I91" s="27" t="s">
        <v>29</v>
      </c>
      <c r="J91" s="31" t="str">
        <f>E21</f>
        <v xml:space="preserve"> </v>
      </c>
      <c r="K91" s="35"/>
      <c r="L91" s="5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7" t="s">
        <v>27</v>
      </c>
      <c r="D92" s="35"/>
      <c r="E92" s="35"/>
      <c r="F92" s="22" t="str">
        <f>IF(E18="","",E18)</f>
        <v>Vyplň údaj</v>
      </c>
      <c r="G92" s="35"/>
      <c r="H92" s="35"/>
      <c r="I92" s="27" t="s">
        <v>31</v>
      </c>
      <c r="J92" s="31" t="str">
        <f>E24</f>
        <v xml:space="preserve"> </v>
      </c>
      <c r="K92" s="35"/>
      <c r="L92" s="5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0" t="s">
        <v>127</v>
      </c>
      <c r="D94" s="171"/>
      <c r="E94" s="171"/>
      <c r="F94" s="171"/>
      <c r="G94" s="171"/>
      <c r="H94" s="171"/>
      <c r="I94" s="171"/>
      <c r="J94" s="172" t="s">
        <v>128</v>
      </c>
      <c r="K94" s="171"/>
      <c r="L94" s="5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3" t="s">
        <v>129</v>
      </c>
      <c r="D96" s="35"/>
      <c r="E96" s="35"/>
      <c r="F96" s="35"/>
      <c r="G96" s="35"/>
      <c r="H96" s="35"/>
      <c r="I96" s="35"/>
      <c r="J96" s="105">
        <f>J116</f>
        <v>0</v>
      </c>
      <c r="K96" s="35"/>
      <c r="L96" s="5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2" t="s">
        <v>130</v>
      </c>
    </row>
    <row r="97" s="2" customFormat="1" ht="21.84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8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2" customFormat="1" ht="6.96" customHeight="1">
      <c r="A98" s="33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58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102" s="2" customFormat="1" ht="6.96" customHeight="1">
      <c r="A102" s="33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58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4.96" customHeight="1">
      <c r="A103" s="33"/>
      <c r="B103" s="34"/>
      <c r="C103" s="18" t="s">
        <v>131</v>
      </c>
      <c r="D103" s="35"/>
      <c r="E103" s="35"/>
      <c r="F103" s="35"/>
      <c r="G103" s="35"/>
      <c r="H103" s="35"/>
      <c r="I103" s="35"/>
      <c r="J103" s="35"/>
      <c r="K103" s="35"/>
      <c r="L103" s="58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8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12" customHeight="1">
      <c r="A105" s="33"/>
      <c r="B105" s="34"/>
      <c r="C105" s="27" t="s">
        <v>16</v>
      </c>
      <c r="D105" s="35"/>
      <c r="E105" s="35"/>
      <c r="F105" s="35"/>
      <c r="G105" s="35"/>
      <c r="H105" s="35"/>
      <c r="I105" s="35"/>
      <c r="J105" s="35"/>
      <c r="K105" s="35"/>
      <c r="L105" s="58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6.5" customHeight="1">
      <c r="A106" s="33"/>
      <c r="B106" s="34"/>
      <c r="C106" s="35"/>
      <c r="D106" s="35"/>
      <c r="E106" s="169" t="str">
        <f>E7</f>
        <v>Servis a údržba UTZ u OŘ Plzeň 2026-2029</v>
      </c>
      <c r="F106" s="27"/>
      <c r="G106" s="27"/>
      <c r="H106" s="27"/>
      <c r="I106" s="35"/>
      <c r="J106" s="35"/>
      <c r="K106" s="35"/>
      <c r="L106" s="58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2" customHeight="1">
      <c r="A107" s="33"/>
      <c r="B107" s="34"/>
      <c r="C107" s="27" t="s">
        <v>124</v>
      </c>
      <c r="D107" s="35"/>
      <c r="E107" s="35"/>
      <c r="F107" s="35"/>
      <c r="G107" s="35"/>
      <c r="H107" s="35"/>
      <c r="I107" s="35"/>
      <c r="J107" s="35"/>
      <c r="K107" s="35"/>
      <c r="L107" s="58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6.5" customHeight="1">
      <c r="A108" s="33"/>
      <c r="B108" s="34"/>
      <c r="C108" s="35"/>
      <c r="D108" s="35"/>
      <c r="E108" s="71" t="str">
        <f>E9</f>
        <v>SO 02 - Výrobce KONE a.s., PRAHA - servisní prohlídky</v>
      </c>
      <c r="F108" s="35"/>
      <c r="G108" s="35"/>
      <c r="H108" s="35"/>
      <c r="I108" s="35"/>
      <c r="J108" s="35"/>
      <c r="K108" s="35"/>
      <c r="L108" s="58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6.96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8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2" customHeight="1">
      <c r="A110" s="33"/>
      <c r="B110" s="34"/>
      <c r="C110" s="27" t="s">
        <v>20</v>
      </c>
      <c r="D110" s="35"/>
      <c r="E110" s="35"/>
      <c r="F110" s="22" t="str">
        <f>F12</f>
        <v xml:space="preserve"> </v>
      </c>
      <c r="G110" s="35"/>
      <c r="H110" s="35"/>
      <c r="I110" s="27" t="s">
        <v>22</v>
      </c>
      <c r="J110" s="74" t="str">
        <f>IF(J12="","",J12)</f>
        <v>17. 12. 2025</v>
      </c>
      <c r="K110" s="35"/>
      <c r="L110" s="58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6.96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8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5.15" customHeight="1">
      <c r="A112" s="33"/>
      <c r="B112" s="34"/>
      <c r="C112" s="27" t="s">
        <v>24</v>
      </c>
      <c r="D112" s="35"/>
      <c r="E112" s="35"/>
      <c r="F112" s="22" t="str">
        <f>E15</f>
        <v xml:space="preserve"> </v>
      </c>
      <c r="G112" s="35"/>
      <c r="H112" s="35"/>
      <c r="I112" s="27" t="s">
        <v>29</v>
      </c>
      <c r="J112" s="31" t="str">
        <f>E21</f>
        <v xml:space="preserve"> </v>
      </c>
      <c r="K112" s="35"/>
      <c r="L112" s="58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7" t="s">
        <v>27</v>
      </c>
      <c r="D113" s="35"/>
      <c r="E113" s="35"/>
      <c r="F113" s="22" t="str">
        <f>IF(E18="","",E18)</f>
        <v>Vyplň údaj</v>
      </c>
      <c r="G113" s="35"/>
      <c r="H113" s="35"/>
      <c r="I113" s="27" t="s">
        <v>31</v>
      </c>
      <c r="J113" s="31" t="str">
        <f>E24</f>
        <v xml:space="preserve"> </v>
      </c>
      <c r="K113" s="35"/>
      <c r="L113" s="58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0.32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8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9" customFormat="1" ht="29.28" customHeight="1">
      <c r="A115" s="174"/>
      <c r="B115" s="175"/>
      <c r="C115" s="176" t="s">
        <v>132</v>
      </c>
      <c r="D115" s="177" t="s">
        <v>58</v>
      </c>
      <c r="E115" s="177" t="s">
        <v>54</v>
      </c>
      <c r="F115" s="177" t="s">
        <v>55</v>
      </c>
      <c r="G115" s="177" t="s">
        <v>133</v>
      </c>
      <c r="H115" s="177" t="s">
        <v>134</v>
      </c>
      <c r="I115" s="177" t="s">
        <v>135</v>
      </c>
      <c r="J115" s="178" t="s">
        <v>128</v>
      </c>
      <c r="K115" s="179" t="s">
        <v>136</v>
      </c>
      <c r="L115" s="180"/>
      <c r="M115" s="95" t="s">
        <v>1</v>
      </c>
      <c r="N115" s="96" t="s">
        <v>37</v>
      </c>
      <c r="O115" s="96" t="s">
        <v>137</v>
      </c>
      <c r="P115" s="96" t="s">
        <v>138</v>
      </c>
      <c r="Q115" s="96" t="s">
        <v>139</v>
      </c>
      <c r="R115" s="96" t="s">
        <v>140</v>
      </c>
      <c r="S115" s="96" t="s">
        <v>141</v>
      </c>
      <c r="T115" s="97" t="s">
        <v>142</v>
      </c>
      <c r="U115" s="174"/>
      <c r="V115" s="174"/>
      <c r="W115" s="174"/>
      <c r="X115" s="174"/>
      <c r="Y115" s="174"/>
      <c r="Z115" s="174"/>
      <c r="AA115" s="174"/>
      <c r="AB115" s="174"/>
      <c r="AC115" s="174"/>
      <c r="AD115" s="174"/>
      <c r="AE115" s="174"/>
    </row>
    <row r="116" s="2" customFormat="1" ht="22.8" customHeight="1">
      <c r="A116" s="33"/>
      <c r="B116" s="34"/>
      <c r="C116" s="102" t="s">
        <v>143</v>
      </c>
      <c r="D116" s="35"/>
      <c r="E116" s="35"/>
      <c r="F116" s="35"/>
      <c r="G116" s="35"/>
      <c r="H116" s="35"/>
      <c r="I116" s="35"/>
      <c r="J116" s="181">
        <f>BK116</f>
        <v>0</v>
      </c>
      <c r="K116" s="35"/>
      <c r="L116" s="39"/>
      <c r="M116" s="98"/>
      <c r="N116" s="182"/>
      <c r="O116" s="99"/>
      <c r="P116" s="183">
        <f>SUM(P117:P122)</f>
        <v>0</v>
      </c>
      <c r="Q116" s="99"/>
      <c r="R116" s="183">
        <f>SUM(R117:R122)</f>
        <v>0</v>
      </c>
      <c r="S116" s="99"/>
      <c r="T116" s="184">
        <f>SUM(T117:T122)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2" t="s">
        <v>72</v>
      </c>
      <c r="AU116" s="12" t="s">
        <v>130</v>
      </c>
      <c r="BK116" s="185">
        <f>SUM(BK117:BK122)</f>
        <v>0</v>
      </c>
    </row>
    <row r="117" s="2" customFormat="1" ht="24.15" customHeight="1">
      <c r="A117" s="33"/>
      <c r="B117" s="34"/>
      <c r="C117" s="186" t="s">
        <v>81</v>
      </c>
      <c r="D117" s="186" t="s">
        <v>144</v>
      </c>
      <c r="E117" s="187" t="s">
        <v>159</v>
      </c>
      <c r="F117" s="188" t="s">
        <v>160</v>
      </c>
      <c r="G117" s="189" t="s">
        <v>146</v>
      </c>
      <c r="H117" s="190">
        <v>252</v>
      </c>
      <c r="I117" s="191"/>
      <c r="J117" s="192">
        <f>ROUND(I117*H117,2)</f>
        <v>0</v>
      </c>
      <c r="K117" s="193"/>
      <c r="L117" s="39"/>
      <c r="M117" s="194" t="s">
        <v>1</v>
      </c>
      <c r="N117" s="195" t="s">
        <v>38</v>
      </c>
      <c r="O117" s="86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8" t="s">
        <v>147</v>
      </c>
      <c r="AT117" s="198" t="s">
        <v>144</v>
      </c>
      <c r="AU117" s="198" t="s">
        <v>73</v>
      </c>
      <c r="AY117" s="12" t="s">
        <v>148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2" t="s">
        <v>81</v>
      </c>
      <c r="BK117" s="199">
        <f>ROUND(I117*H117,2)</f>
        <v>0</v>
      </c>
      <c r="BL117" s="12" t="s">
        <v>147</v>
      </c>
      <c r="BM117" s="198" t="s">
        <v>161</v>
      </c>
    </row>
    <row r="118" s="2" customFormat="1">
      <c r="A118" s="33"/>
      <c r="B118" s="34"/>
      <c r="C118" s="35"/>
      <c r="D118" s="200" t="s">
        <v>150</v>
      </c>
      <c r="E118" s="35"/>
      <c r="F118" s="201" t="s">
        <v>162</v>
      </c>
      <c r="G118" s="35"/>
      <c r="H118" s="35"/>
      <c r="I118" s="202"/>
      <c r="J118" s="35"/>
      <c r="K118" s="35"/>
      <c r="L118" s="39"/>
      <c r="M118" s="203"/>
      <c r="N118" s="204"/>
      <c r="O118" s="86"/>
      <c r="P118" s="86"/>
      <c r="Q118" s="86"/>
      <c r="R118" s="86"/>
      <c r="S118" s="86"/>
      <c r="T118" s="87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2" t="s">
        <v>150</v>
      </c>
      <c r="AU118" s="12" t="s">
        <v>73</v>
      </c>
    </row>
    <row r="119" s="2" customFormat="1">
      <c r="A119" s="33"/>
      <c r="B119" s="34"/>
      <c r="C119" s="35"/>
      <c r="D119" s="200" t="s">
        <v>152</v>
      </c>
      <c r="E119" s="35"/>
      <c r="F119" s="205" t="s">
        <v>153</v>
      </c>
      <c r="G119" s="35"/>
      <c r="H119" s="35"/>
      <c r="I119" s="202"/>
      <c r="J119" s="35"/>
      <c r="K119" s="35"/>
      <c r="L119" s="39"/>
      <c r="M119" s="203"/>
      <c r="N119" s="204"/>
      <c r="O119" s="86"/>
      <c r="P119" s="86"/>
      <c r="Q119" s="86"/>
      <c r="R119" s="86"/>
      <c r="S119" s="86"/>
      <c r="T119" s="87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2" t="s">
        <v>152</v>
      </c>
      <c r="AU119" s="12" t="s">
        <v>73</v>
      </c>
    </row>
    <row r="120" s="10" customFormat="1">
      <c r="A120" s="10"/>
      <c r="B120" s="206"/>
      <c r="C120" s="207"/>
      <c r="D120" s="200" t="s">
        <v>154</v>
      </c>
      <c r="E120" s="208" t="s">
        <v>1</v>
      </c>
      <c r="F120" s="209" t="s">
        <v>155</v>
      </c>
      <c r="G120" s="207"/>
      <c r="H120" s="210">
        <v>36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6" t="s">
        <v>154</v>
      </c>
      <c r="AU120" s="216" t="s">
        <v>73</v>
      </c>
      <c r="AV120" s="10" t="s">
        <v>83</v>
      </c>
      <c r="AW120" s="10" t="s">
        <v>30</v>
      </c>
      <c r="AX120" s="10" t="s">
        <v>73</v>
      </c>
      <c r="AY120" s="216" t="s">
        <v>148</v>
      </c>
    </row>
    <row r="121" s="10" customFormat="1">
      <c r="A121" s="10"/>
      <c r="B121" s="206"/>
      <c r="C121" s="207"/>
      <c r="D121" s="200" t="s">
        <v>154</v>
      </c>
      <c r="E121" s="208" t="s">
        <v>1</v>
      </c>
      <c r="F121" s="209" t="s">
        <v>163</v>
      </c>
      <c r="G121" s="207"/>
      <c r="H121" s="210">
        <v>7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6" t="s">
        <v>154</v>
      </c>
      <c r="AU121" s="216" t="s">
        <v>73</v>
      </c>
      <c r="AV121" s="10" t="s">
        <v>83</v>
      </c>
      <c r="AW121" s="10" t="s">
        <v>30</v>
      </c>
      <c r="AX121" s="10" t="s">
        <v>73</v>
      </c>
      <c r="AY121" s="216" t="s">
        <v>148</v>
      </c>
    </row>
    <row r="122" s="10" customFormat="1">
      <c r="A122" s="10"/>
      <c r="B122" s="206"/>
      <c r="C122" s="207"/>
      <c r="D122" s="200" t="s">
        <v>154</v>
      </c>
      <c r="E122" s="208" t="s">
        <v>1</v>
      </c>
      <c r="F122" s="209" t="s">
        <v>164</v>
      </c>
      <c r="G122" s="207"/>
      <c r="H122" s="210">
        <v>252</v>
      </c>
      <c r="I122" s="211"/>
      <c r="J122" s="207"/>
      <c r="K122" s="207"/>
      <c r="L122" s="212"/>
      <c r="M122" s="217"/>
      <c r="N122" s="218"/>
      <c r="O122" s="218"/>
      <c r="P122" s="218"/>
      <c r="Q122" s="218"/>
      <c r="R122" s="218"/>
      <c r="S122" s="218"/>
      <c r="T122" s="219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6" t="s">
        <v>154</v>
      </c>
      <c r="AU122" s="216" t="s">
        <v>73</v>
      </c>
      <c r="AV122" s="10" t="s">
        <v>83</v>
      </c>
      <c r="AW122" s="10" t="s">
        <v>30</v>
      </c>
      <c r="AX122" s="10" t="s">
        <v>81</v>
      </c>
      <c r="AY122" s="216" t="s">
        <v>148</v>
      </c>
    </row>
    <row r="123" s="2" customFormat="1" ht="6.96" customHeight="1">
      <c r="A123" s="33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39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sheetProtection sheet="1" autoFilter="0" formatColumns="0" formatRows="0" objects="1" scenarios="1" spinCount="100000" saltValue="Fm6JgShkUaSsnaz62DeqHpkoxv4lMhj2VOaGjFCIHlNPIASf88+m9k4updrCz3Z4RXb42XVeq+R5VvsS4ECeCA==" hashValue="zhwNFp3C1L2G6/Z4jYbjeMduYxsVqt1k3QFPO0HQii6AM22pf2jJu9PW6842eQPHq45FPoAW35Yse9uku5qrkw==" algorithmName="SHA-512" password="CC35"/>
  <autoFilter ref="C115:K12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5"/>
      <c r="AT3" s="12" t="s">
        <v>83</v>
      </c>
    </row>
    <row r="4" s="1" customFormat="1" ht="24.96" customHeight="1">
      <c r="B4" s="15"/>
      <c r="D4" s="133" t="s">
        <v>123</v>
      </c>
      <c r="L4" s="15"/>
      <c r="M4" s="134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35" t="s">
        <v>16</v>
      </c>
      <c r="L6" s="15"/>
    </row>
    <row r="7" s="1" customFormat="1" ht="16.5" customHeight="1">
      <c r="B7" s="15"/>
      <c r="E7" s="136" t="str">
        <f>'Rekapitulace stavby'!K6</f>
        <v>Servis a údržba UTZ u OŘ Plzeň 2026-2029</v>
      </c>
      <c r="F7" s="135"/>
      <c r="G7" s="135"/>
      <c r="H7" s="135"/>
      <c r="L7" s="15"/>
    </row>
    <row r="8" s="2" customFormat="1" ht="12" customHeight="1">
      <c r="A8" s="33"/>
      <c r="B8" s="39"/>
      <c r="C8" s="33"/>
      <c r="D8" s="135" t="s">
        <v>124</v>
      </c>
      <c r="E8" s="33"/>
      <c r="F8" s="33"/>
      <c r="G8" s="33"/>
      <c r="H8" s="33"/>
      <c r="I8" s="33"/>
      <c r="J8" s="33"/>
      <c r="K8" s="33"/>
      <c r="L8" s="5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7" t="s">
        <v>165</v>
      </c>
      <c r="F9" s="33"/>
      <c r="G9" s="33"/>
      <c r="H9" s="33"/>
      <c r="I9" s="33"/>
      <c r="J9" s="33"/>
      <c r="K9" s="33"/>
      <c r="L9" s="5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5" t="s">
        <v>18</v>
      </c>
      <c r="E11" s="33"/>
      <c r="F11" s="138" t="s">
        <v>1</v>
      </c>
      <c r="G11" s="33"/>
      <c r="H11" s="33"/>
      <c r="I11" s="135" t="s">
        <v>19</v>
      </c>
      <c r="J11" s="138" t="s">
        <v>1</v>
      </c>
      <c r="K11" s="33"/>
      <c r="L11" s="5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17. 12. 2025</v>
      </c>
      <c r="K12" s="33"/>
      <c r="L12" s="5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5" t="s">
        <v>24</v>
      </c>
      <c r="E14" s="33"/>
      <c r="F14" s="33"/>
      <c r="G14" s="33"/>
      <c r="H14" s="33"/>
      <c r="I14" s="135" t="s">
        <v>25</v>
      </c>
      <c r="J14" s="138" t="str">
        <f>IF('Rekapitulace stavby'!AN10="","",'Rekapitulace stavby'!AN10)</f>
        <v/>
      </c>
      <c r="K14" s="33"/>
      <c r="L14" s="5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8" t="str">
        <f>IF('Rekapitulace stavby'!E11="","",'Rekapitulace stavby'!E11)</f>
        <v xml:space="preserve"> </v>
      </c>
      <c r="F15" s="33"/>
      <c r="G15" s="33"/>
      <c r="H15" s="33"/>
      <c r="I15" s="135" t="s">
        <v>26</v>
      </c>
      <c r="J15" s="138" t="str">
        <f>IF('Rekapitulace stavby'!AN11="","",'Rekapitulace stavby'!AN11)</f>
        <v/>
      </c>
      <c r="K15" s="33"/>
      <c r="L15" s="5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5" t="s">
        <v>27</v>
      </c>
      <c r="E17" s="33"/>
      <c r="F17" s="33"/>
      <c r="G17" s="33"/>
      <c r="H17" s="33"/>
      <c r="I17" s="135" t="s">
        <v>25</v>
      </c>
      <c r="J17" s="28" t="str">
        <f>'Rekapitulace stavby'!AN13</f>
        <v>Vyplň údaj</v>
      </c>
      <c r="K17" s="33"/>
      <c r="L17" s="5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28" t="str">
        <f>'Rekapitulace stavby'!E14</f>
        <v>Vyplň údaj</v>
      </c>
      <c r="F18" s="138"/>
      <c r="G18" s="138"/>
      <c r="H18" s="138"/>
      <c r="I18" s="135" t="s">
        <v>26</v>
      </c>
      <c r="J18" s="28" t="str">
        <f>'Rekapitulace stavby'!AN14</f>
        <v>Vyplň údaj</v>
      </c>
      <c r="K18" s="33"/>
      <c r="L18" s="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5" t="s">
        <v>29</v>
      </c>
      <c r="E20" s="33"/>
      <c r="F20" s="33"/>
      <c r="G20" s="33"/>
      <c r="H20" s="33"/>
      <c r="I20" s="135" t="s">
        <v>25</v>
      </c>
      <c r="J20" s="138" t="str">
        <f>IF('Rekapitulace stavby'!AN16="","",'Rekapitulace stavby'!AN16)</f>
        <v/>
      </c>
      <c r="K20" s="33"/>
      <c r="L20" s="5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8" t="str">
        <f>IF('Rekapitulace stavby'!E17="","",'Rekapitulace stavby'!E17)</f>
        <v xml:space="preserve"> </v>
      </c>
      <c r="F21" s="33"/>
      <c r="G21" s="33"/>
      <c r="H21" s="33"/>
      <c r="I21" s="135" t="s">
        <v>26</v>
      </c>
      <c r="J21" s="138" t="str">
        <f>IF('Rekapitulace stavby'!AN17="","",'Rekapitulace stavby'!AN17)</f>
        <v/>
      </c>
      <c r="K21" s="33"/>
      <c r="L21" s="5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5" t="s">
        <v>31</v>
      </c>
      <c r="E23" s="33"/>
      <c r="F23" s="33"/>
      <c r="G23" s="33"/>
      <c r="H23" s="33"/>
      <c r="I23" s="135" t="s">
        <v>25</v>
      </c>
      <c r="J23" s="138" t="str">
        <f>IF('Rekapitulace stavby'!AN19="","",'Rekapitulace stavby'!AN19)</f>
        <v/>
      </c>
      <c r="K23" s="33"/>
      <c r="L23" s="5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8" t="str">
        <f>IF('Rekapitulace stavby'!E20="","",'Rekapitulace stavby'!E20)</f>
        <v xml:space="preserve"> </v>
      </c>
      <c r="F24" s="33"/>
      <c r="G24" s="33"/>
      <c r="H24" s="33"/>
      <c r="I24" s="135" t="s">
        <v>26</v>
      </c>
      <c r="J24" s="138" t="str">
        <f>IF('Rekapitulace stavby'!AN20="","",'Rekapitulace stavby'!AN20)</f>
        <v/>
      </c>
      <c r="K24" s="33"/>
      <c r="L24" s="5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5" t="s">
        <v>32</v>
      </c>
      <c r="E26" s="33"/>
      <c r="F26" s="33"/>
      <c r="G26" s="33"/>
      <c r="H26" s="33"/>
      <c r="I26" s="33"/>
      <c r="J26" s="33"/>
      <c r="K26" s="33"/>
      <c r="L26" s="5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5" t="s">
        <v>33</v>
      </c>
      <c r="E30" s="33"/>
      <c r="F30" s="33"/>
      <c r="G30" s="33"/>
      <c r="H30" s="33"/>
      <c r="I30" s="33"/>
      <c r="J30" s="146">
        <f>ROUND(J116, 2)</f>
        <v>0</v>
      </c>
      <c r="K30" s="33"/>
      <c r="L30" s="5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7" t="s">
        <v>35</v>
      </c>
      <c r="G32" s="33"/>
      <c r="H32" s="33"/>
      <c r="I32" s="147" t="s">
        <v>34</v>
      </c>
      <c r="J32" s="147" t="s">
        <v>36</v>
      </c>
      <c r="K32" s="33"/>
      <c r="L32" s="5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8" t="s">
        <v>37</v>
      </c>
      <c r="E33" s="135" t="s">
        <v>38</v>
      </c>
      <c r="F33" s="149">
        <f>ROUND((SUM(BE116:BE122)),  2)</f>
        <v>0</v>
      </c>
      <c r="G33" s="33"/>
      <c r="H33" s="33"/>
      <c r="I33" s="150">
        <v>0.20999999999999999</v>
      </c>
      <c r="J33" s="149">
        <f>ROUND(((SUM(BE116:BE122))*I33),  2)</f>
        <v>0</v>
      </c>
      <c r="K33" s="33"/>
      <c r="L33" s="5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5" t="s">
        <v>39</v>
      </c>
      <c r="F34" s="149">
        <f>ROUND((SUM(BF116:BF122)),  2)</f>
        <v>0</v>
      </c>
      <c r="G34" s="33"/>
      <c r="H34" s="33"/>
      <c r="I34" s="150">
        <v>0.12</v>
      </c>
      <c r="J34" s="149">
        <f>ROUND(((SUM(BF116:BF122))*I34),  2)</f>
        <v>0</v>
      </c>
      <c r="K34" s="33"/>
      <c r="L34" s="5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40</v>
      </c>
      <c r="F35" s="149">
        <f>ROUND((SUM(BG116:BG122)),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41</v>
      </c>
      <c r="F36" s="149">
        <f>ROUND((SUM(BH116:BH122)),  2)</f>
        <v>0</v>
      </c>
      <c r="G36" s="33"/>
      <c r="H36" s="33"/>
      <c r="I36" s="150">
        <v>0.12</v>
      </c>
      <c r="J36" s="149">
        <f>0</f>
        <v>0</v>
      </c>
      <c r="K36" s="33"/>
      <c r="L36" s="5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42</v>
      </c>
      <c r="F37" s="149">
        <f>ROUND((SUM(BI116:BI122)),  2)</f>
        <v>0</v>
      </c>
      <c r="G37" s="33"/>
      <c r="H37" s="33"/>
      <c r="I37" s="150">
        <v>0</v>
      </c>
      <c r="J37" s="149">
        <f>0</f>
        <v>0</v>
      </c>
      <c r="K37" s="33"/>
      <c r="L37" s="5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1"/>
      <c r="D39" s="152" t="s">
        <v>43</v>
      </c>
      <c r="E39" s="153"/>
      <c r="F39" s="153"/>
      <c r="G39" s="154" t="s">
        <v>44</v>
      </c>
      <c r="H39" s="155" t="s">
        <v>45</v>
      </c>
      <c r="I39" s="153"/>
      <c r="J39" s="156">
        <f>SUM(J30:J37)</f>
        <v>0</v>
      </c>
      <c r="K39" s="157"/>
      <c r="L39" s="5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5"/>
      <c r="L41" s="15"/>
    </row>
    <row r="42" s="1" customFormat="1" ht="14.4" customHeight="1">
      <c r="B42" s="15"/>
      <c r="L42" s="15"/>
    </row>
    <row r="43" s="1" customFormat="1" ht="14.4" customHeight="1">
      <c r="B43" s="15"/>
      <c r="L43" s="15"/>
    </row>
    <row r="44" s="1" customFormat="1" ht="14.4" customHeight="1">
      <c r="B44" s="15"/>
      <c r="L44" s="15"/>
    </row>
    <row r="45" s="1" customFormat="1" ht="14.4" customHeight="1">
      <c r="B45" s="15"/>
      <c r="L45" s="15"/>
    </row>
    <row r="46" s="1" customFormat="1" ht="14.4" customHeight="1">
      <c r="B46" s="15"/>
      <c r="L46" s="15"/>
    </row>
    <row r="47" s="1" customFormat="1" ht="14.4" customHeight="1">
      <c r="B47" s="15"/>
      <c r="L47" s="15"/>
    </row>
    <row r="48" s="1" customFormat="1" ht="14.4" customHeight="1">
      <c r="B48" s="15"/>
      <c r="L48" s="15"/>
    </row>
    <row r="49" s="1" customFormat="1" ht="14.4" customHeight="1">
      <c r="B49" s="15"/>
      <c r="L49" s="15"/>
    </row>
    <row r="50" s="2" customFormat="1" ht="14.4" customHeight="1">
      <c r="B50" s="58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58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2" customFormat="1">
      <c r="A61" s="33"/>
      <c r="B61" s="39"/>
      <c r="C61" s="33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5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5"/>
      <c r="L62" s="15"/>
    </row>
    <row r="63">
      <c r="B63" s="15"/>
      <c r="L63" s="15"/>
    </row>
    <row r="64">
      <c r="B64" s="15"/>
      <c r="L64" s="15"/>
    </row>
    <row r="65" s="2" customFormat="1">
      <c r="A65" s="33"/>
      <c r="B65" s="39"/>
      <c r="C65" s="33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5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2" customFormat="1">
      <c r="A76" s="33"/>
      <c r="B76" s="39"/>
      <c r="C76" s="33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5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18" t="s">
        <v>126</v>
      </c>
      <c r="D82" s="35"/>
      <c r="E82" s="35"/>
      <c r="F82" s="35"/>
      <c r="G82" s="35"/>
      <c r="H82" s="35"/>
      <c r="I82" s="35"/>
      <c r="J82" s="35"/>
      <c r="K82" s="35"/>
      <c r="L82" s="5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7" t="s">
        <v>16</v>
      </c>
      <c r="D84" s="35"/>
      <c r="E84" s="35"/>
      <c r="F84" s="35"/>
      <c r="G84" s="35"/>
      <c r="H84" s="35"/>
      <c r="I84" s="35"/>
      <c r="J84" s="35"/>
      <c r="K84" s="35"/>
      <c r="L84" s="5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9" t="str">
        <f>E7</f>
        <v>Servis a údržba UTZ u OŘ Plzeň 2026-2029</v>
      </c>
      <c r="F85" s="27"/>
      <c r="G85" s="27"/>
      <c r="H85" s="27"/>
      <c r="I85" s="35"/>
      <c r="J85" s="35"/>
      <c r="K85" s="35"/>
      <c r="L85" s="5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7" t="s">
        <v>124</v>
      </c>
      <c r="D86" s="35"/>
      <c r="E86" s="35"/>
      <c r="F86" s="35"/>
      <c r="G86" s="35"/>
      <c r="H86" s="35"/>
      <c r="I86" s="35"/>
      <c r="J86" s="35"/>
      <c r="K86" s="35"/>
      <c r="L86" s="5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1" t="str">
        <f>E9</f>
        <v>SO 03 - Výrobce OTIS a.s., Břeclav - servisní prohlídky</v>
      </c>
      <c r="F87" s="35"/>
      <c r="G87" s="35"/>
      <c r="H87" s="35"/>
      <c r="I87" s="35"/>
      <c r="J87" s="35"/>
      <c r="K87" s="35"/>
      <c r="L87" s="5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7" t="s">
        <v>20</v>
      </c>
      <c r="D89" s="35"/>
      <c r="E89" s="35"/>
      <c r="F89" s="22" t="str">
        <f>F12</f>
        <v xml:space="preserve"> </v>
      </c>
      <c r="G89" s="35"/>
      <c r="H89" s="35"/>
      <c r="I89" s="27" t="s">
        <v>22</v>
      </c>
      <c r="J89" s="74" t="str">
        <f>IF(J12="","",J12)</f>
        <v>17. 12. 2025</v>
      </c>
      <c r="K89" s="35"/>
      <c r="L89" s="5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7" t="s">
        <v>24</v>
      </c>
      <c r="D91" s="35"/>
      <c r="E91" s="35"/>
      <c r="F91" s="22" t="str">
        <f>E15</f>
        <v xml:space="preserve"> </v>
      </c>
      <c r="G91" s="35"/>
      <c r="H91" s="35"/>
      <c r="I91" s="27" t="s">
        <v>29</v>
      </c>
      <c r="J91" s="31" t="str">
        <f>E21</f>
        <v xml:space="preserve"> </v>
      </c>
      <c r="K91" s="35"/>
      <c r="L91" s="5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7" t="s">
        <v>27</v>
      </c>
      <c r="D92" s="35"/>
      <c r="E92" s="35"/>
      <c r="F92" s="22" t="str">
        <f>IF(E18="","",E18)</f>
        <v>Vyplň údaj</v>
      </c>
      <c r="G92" s="35"/>
      <c r="H92" s="35"/>
      <c r="I92" s="27" t="s">
        <v>31</v>
      </c>
      <c r="J92" s="31" t="str">
        <f>E24</f>
        <v xml:space="preserve"> </v>
      </c>
      <c r="K92" s="35"/>
      <c r="L92" s="5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0" t="s">
        <v>127</v>
      </c>
      <c r="D94" s="171"/>
      <c r="E94" s="171"/>
      <c r="F94" s="171"/>
      <c r="G94" s="171"/>
      <c r="H94" s="171"/>
      <c r="I94" s="171"/>
      <c r="J94" s="172" t="s">
        <v>128</v>
      </c>
      <c r="K94" s="171"/>
      <c r="L94" s="5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3" t="s">
        <v>129</v>
      </c>
      <c r="D96" s="35"/>
      <c r="E96" s="35"/>
      <c r="F96" s="35"/>
      <c r="G96" s="35"/>
      <c r="H96" s="35"/>
      <c r="I96" s="35"/>
      <c r="J96" s="105">
        <f>J116</f>
        <v>0</v>
      </c>
      <c r="K96" s="35"/>
      <c r="L96" s="5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2" t="s">
        <v>130</v>
      </c>
    </row>
    <row r="97" s="2" customFormat="1" ht="21.84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8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2" customFormat="1" ht="6.96" customHeight="1">
      <c r="A98" s="33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58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102" s="2" customFormat="1" ht="6.96" customHeight="1">
      <c r="A102" s="33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58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4.96" customHeight="1">
      <c r="A103" s="33"/>
      <c r="B103" s="34"/>
      <c r="C103" s="18" t="s">
        <v>131</v>
      </c>
      <c r="D103" s="35"/>
      <c r="E103" s="35"/>
      <c r="F103" s="35"/>
      <c r="G103" s="35"/>
      <c r="H103" s="35"/>
      <c r="I103" s="35"/>
      <c r="J103" s="35"/>
      <c r="K103" s="35"/>
      <c r="L103" s="58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8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12" customHeight="1">
      <c r="A105" s="33"/>
      <c r="B105" s="34"/>
      <c r="C105" s="27" t="s">
        <v>16</v>
      </c>
      <c r="D105" s="35"/>
      <c r="E105" s="35"/>
      <c r="F105" s="35"/>
      <c r="G105" s="35"/>
      <c r="H105" s="35"/>
      <c r="I105" s="35"/>
      <c r="J105" s="35"/>
      <c r="K105" s="35"/>
      <c r="L105" s="58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6.5" customHeight="1">
      <c r="A106" s="33"/>
      <c r="B106" s="34"/>
      <c r="C106" s="35"/>
      <c r="D106" s="35"/>
      <c r="E106" s="169" t="str">
        <f>E7</f>
        <v>Servis a údržba UTZ u OŘ Plzeň 2026-2029</v>
      </c>
      <c r="F106" s="27"/>
      <c r="G106" s="27"/>
      <c r="H106" s="27"/>
      <c r="I106" s="35"/>
      <c r="J106" s="35"/>
      <c r="K106" s="35"/>
      <c r="L106" s="58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2" customHeight="1">
      <c r="A107" s="33"/>
      <c r="B107" s="34"/>
      <c r="C107" s="27" t="s">
        <v>124</v>
      </c>
      <c r="D107" s="35"/>
      <c r="E107" s="35"/>
      <c r="F107" s="35"/>
      <c r="G107" s="35"/>
      <c r="H107" s="35"/>
      <c r="I107" s="35"/>
      <c r="J107" s="35"/>
      <c r="K107" s="35"/>
      <c r="L107" s="58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6.5" customHeight="1">
      <c r="A108" s="33"/>
      <c r="B108" s="34"/>
      <c r="C108" s="35"/>
      <c r="D108" s="35"/>
      <c r="E108" s="71" t="str">
        <f>E9</f>
        <v>SO 03 - Výrobce OTIS a.s., Břeclav - servisní prohlídky</v>
      </c>
      <c r="F108" s="35"/>
      <c r="G108" s="35"/>
      <c r="H108" s="35"/>
      <c r="I108" s="35"/>
      <c r="J108" s="35"/>
      <c r="K108" s="35"/>
      <c r="L108" s="58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6.96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8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2" customHeight="1">
      <c r="A110" s="33"/>
      <c r="B110" s="34"/>
      <c r="C110" s="27" t="s">
        <v>20</v>
      </c>
      <c r="D110" s="35"/>
      <c r="E110" s="35"/>
      <c r="F110" s="22" t="str">
        <f>F12</f>
        <v xml:space="preserve"> </v>
      </c>
      <c r="G110" s="35"/>
      <c r="H110" s="35"/>
      <c r="I110" s="27" t="s">
        <v>22</v>
      </c>
      <c r="J110" s="74" t="str">
        <f>IF(J12="","",J12)</f>
        <v>17. 12. 2025</v>
      </c>
      <c r="K110" s="35"/>
      <c r="L110" s="58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6.96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8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5.15" customHeight="1">
      <c r="A112" s="33"/>
      <c r="B112" s="34"/>
      <c r="C112" s="27" t="s">
        <v>24</v>
      </c>
      <c r="D112" s="35"/>
      <c r="E112" s="35"/>
      <c r="F112" s="22" t="str">
        <f>E15</f>
        <v xml:space="preserve"> </v>
      </c>
      <c r="G112" s="35"/>
      <c r="H112" s="35"/>
      <c r="I112" s="27" t="s">
        <v>29</v>
      </c>
      <c r="J112" s="31" t="str">
        <f>E21</f>
        <v xml:space="preserve"> </v>
      </c>
      <c r="K112" s="35"/>
      <c r="L112" s="58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7" t="s">
        <v>27</v>
      </c>
      <c r="D113" s="35"/>
      <c r="E113" s="35"/>
      <c r="F113" s="22" t="str">
        <f>IF(E18="","",E18)</f>
        <v>Vyplň údaj</v>
      </c>
      <c r="G113" s="35"/>
      <c r="H113" s="35"/>
      <c r="I113" s="27" t="s">
        <v>31</v>
      </c>
      <c r="J113" s="31" t="str">
        <f>E24</f>
        <v xml:space="preserve"> </v>
      </c>
      <c r="K113" s="35"/>
      <c r="L113" s="58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0.32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8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9" customFormat="1" ht="29.28" customHeight="1">
      <c r="A115" s="174"/>
      <c r="B115" s="175"/>
      <c r="C115" s="176" t="s">
        <v>132</v>
      </c>
      <c r="D115" s="177" t="s">
        <v>58</v>
      </c>
      <c r="E115" s="177" t="s">
        <v>54</v>
      </c>
      <c r="F115" s="177" t="s">
        <v>55</v>
      </c>
      <c r="G115" s="177" t="s">
        <v>133</v>
      </c>
      <c r="H115" s="177" t="s">
        <v>134</v>
      </c>
      <c r="I115" s="177" t="s">
        <v>135</v>
      </c>
      <c r="J115" s="178" t="s">
        <v>128</v>
      </c>
      <c r="K115" s="179" t="s">
        <v>136</v>
      </c>
      <c r="L115" s="180"/>
      <c r="M115" s="95" t="s">
        <v>1</v>
      </c>
      <c r="N115" s="96" t="s">
        <v>37</v>
      </c>
      <c r="O115" s="96" t="s">
        <v>137</v>
      </c>
      <c r="P115" s="96" t="s">
        <v>138</v>
      </c>
      <c r="Q115" s="96" t="s">
        <v>139</v>
      </c>
      <c r="R115" s="96" t="s">
        <v>140</v>
      </c>
      <c r="S115" s="96" t="s">
        <v>141</v>
      </c>
      <c r="T115" s="97" t="s">
        <v>142</v>
      </c>
      <c r="U115" s="174"/>
      <c r="V115" s="174"/>
      <c r="W115" s="174"/>
      <c r="X115" s="174"/>
      <c r="Y115" s="174"/>
      <c r="Z115" s="174"/>
      <c r="AA115" s="174"/>
      <c r="AB115" s="174"/>
      <c r="AC115" s="174"/>
      <c r="AD115" s="174"/>
      <c r="AE115" s="174"/>
    </row>
    <row r="116" s="2" customFormat="1" ht="22.8" customHeight="1">
      <c r="A116" s="33"/>
      <c r="B116" s="34"/>
      <c r="C116" s="102" t="s">
        <v>143</v>
      </c>
      <c r="D116" s="35"/>
      <c r="E116" s="35"/>
      <c r="F116" s="35"/>
      <c r="G116" s="35"/>
      <c r="H116" s="35"/>
      <c r="I116" s="35"/>
      <c r="J116" s="181">
        <f>BK116</f>
        <v>0</v>
      </c>
      <c r="K116" s="35"/>
      <c r="L116" s="39"/>
      <c r="M116" s="98"/>
      <c r="N116" s="182"/>
      <c r="O116" s="99"/>
      <c r="P116" s="183">
        <f>SUM(P117:P122)</f>
        <v>0</v>
      </c>
      <c r="Q116" s="99"/>
      <c r="R116" s="183">
        <f>SUM(R117:R122)</f>
        <v>0</v>
      </c>
      <c r="S116" s="99"/>
      <c r="T116" s="184">
        <f>SUM(T117:T122)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2" t="s">
        <v>72</v>
      </c>
      <c r="AU116" s="12" t="s">
        <v>130</v>
      </c>
      <c r="BK116" s="185">
        <f>SUM(BK117:BK122)</f>
        <v>0</v>
      </c>
    </row>
    <row r="117" s="2" customFormat="1" ht="24.15" customHeight="1">
      <c r="A117" s="33"/>
      <c r="B117" s="34"/>
      <c r="C117" s="186" t="s">
        <v>81</v>
      </c>
      <c r="D117" s="186" t="s">
        <v>144</v>
      </c>
      <c r="E117" s="187" t="s">
        <v>166</v>
      </c>
      <c r="F117" s="188" t="s">
        <v>167</v>
      </c>
      <c r="G117" s="189" t="s">
        <v>146</v>
      </c>
      <c r="H117" s="190">
        <v>144</v>
      </c>
      <c r="I117" s="191"/>
      <c r="J117" s="192">
        <f>ROUND(I117*H117,2)</f>
        <v>0</v>
      </c>
      <c r="K117" s="193"/>
      <c r="L117" s="39"/>
      <c r="M117" s="194" t="s">
        <v>1</v>
      </c>
      <c r="N117" s="195" t="s">
        <v>38</v>
      </c>
      <c r="O117" s="86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8" t="s">
        <v>147</v>
      </c>
      <c r="AT117" s="198" t="s">
        <v>144</v>
      </c>
      <c r="AU117" s="198" t="s">
        <v>73</v>
      </c>
      <c r="AY117" s="12" t="s">
        <v>148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2" t="s">
        <v>81</v>
      </c>
      <c r="BK117" s="199">
        <f>ROUND(I117*H117,2)</f>
        <v>0</v>
      </c>
      <c r="BL117" s="12" t="s">
        <v>147</v>
      </c>
      <c r="BM117" s="198" t="s">
        <v>168</v>
      </c>
    </row>
    <row r="118" s="2" customFormat="1">
      <c r="A118" s="33"/>
      <c r="B118" s="34"/>
      <c r="C118" s="35"/>
      <c r="D118" s="200" t="s">
        <v>150</v>
      </c>
      <c r="E118" s="35"/>
      <c r="F118" s="201" t="s">
        <v>169</v>
      </c>
      <c r="G118" s="35"/>
      <c r="H118" s="35"/>
      <c r="I118" s="202"/>
      <c r="J118" s="35"/>
      <c r="K118" s="35"/>
      <c r="L118" s="39"/>
      <c r="M118" s="203"/>
      <c r="N118" s="204"/>
      <c r="O118" s="86"/>
      <c r="P118" s="86"/>
      <c r="Q118" s="86"/>
      <c r="R118" s="86"/>
      <c r="S118" s="86"/>
      <c r="T118" s="87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2" t="s">
        <v>150</v>
      </c>
      <c r="AU118" s="12" t="s">
        <v>73</v>
      </c>
    </row>
    <row r="119" s="2" customFormat="1">
      <c r="A119" s="33"/>
      <c r="B119" s="34"/>
      <c r="C119" s="35"/>
      <c r="D119" s="200" t="s">
        <v>152</v>
      </c>
      <c r="E119" s="35"/>
      <c r="F119" s="205" t="s">
        <v>153</v>
      </c>
      <c r="G119" s="35"/>
      <c r="H119" s="35"/>
      <c r="I119" s="202"/>
      <c r="J119" s="35"/>
      <c r="K119" s="35"/>
      <c r="L119" s="39"/>
      <c r="M119" s="203"/>
      <c r="N119" s="204"/>
      <c r="O119" s="86"/>
      <c r="P119" s="86"/>
      <c r="Q119" s="86"/>
      <c r="R119" s="86"/>
      <c r="S119" s="86"/>
      <c r="T119" s="87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2" t="s">
        <v>152</v>
      </c>
      <c r="AU119" s="12" t="s">
        <v>73</v>
      </c>
    </row>
    <row r="120" s="10" customFormat="1">
      <c r="A120" s="10"/>
      <c r="B120" s="206"/>
      <c r="C120" s="207"/>
      <c r="D120" s="200" t="s">
        <v>154</v>
      </c>
      <c r="E120" s="208" t="s">
        <v>1</v>
      </c>
      <c r="F120" s="209" t="s">
        <v>155</v>
      </c>
      <c r="G120" s="207"/>
      <c r="H120" s="210">
        <v>36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6" t="s">
        <v>154</v>
      </c>
      <c r="AU120" s="216" t="s">
        <v>73</v>
      </c>
      <c r="AV120" s="10" t="s">
        <v>83</v>
      </c>
      <c r="AW120" s="10" t="s">
        <v>30</v>
      </c>
      <c r="AX120" s="10" t="s">
        <v>73</v>
      </c>
      <c r="AY120" s="216" t="s">
        <v>148</v>
      </c>
    </row>
    <row r="121" s="10" customFormat="1">
      <c r="A121" s="10"/>
      <c r="B121" s="206"/>
      <c r="C121" s="207"/>
      <c r="D121" s="200" t="s">
        <v>154</v>
      </c>
      <c r="E121" s="208" t="s">
        <v>1</v>
      </c>
      <c r="F121" s="209" t="s">
        <v>170</v>
      </c>
      <c r="G121" s="207"/>
      <c r="H121" s="210">
        <v>4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6" t="s">
        <v>154</v>
      </c>
      <c r="AU121" s="216" t="s">
        <v>73</v>
      </c>
      <c r="AV121" s="10" t="s">
        <v>83</v>
      </c>
      <c r="AW121" s="10" t="s">
        <v>30</v>
      </c>
      <c r="AX121" s="10" t="s">
        <v>73</v>
      </c>
      <c r="AY121" s="216" t="s">
        <v>148</v>
      </c>
    </row>
    <row r="122" s="10" customFormat="1">
      <c r="A122" s="10"/>
      <c r="B122" s="206"/>
      <c r="C122" s="207"/>
      <c r="D122" s="200" t="s">
        <v>154</v>
      </c>
      <c r="E122" s="208" t="s">
        <v>1</v>
      </c>
      <c r="F122" s="209" t="s">
        <v>171</v>
      </c>
      <c r="G122" s="207"/>
      <c r="H122" s="210">
        <v>144</v>
      </c>
      <c r="I122" s="211"/>
      <c r="J122" s="207"/>
      <c r="K122" s="207"/>
      <c r="L122" s="212"/>
      <c r="M122" s="217"/>
      <c r="N122" s="218"/>
      <c r="O122" s="218"/>
      <c r="P122" s="218"/>
      <c r="Q122" s="218"/>
      <c r="R122" s="218"/>
      <c r="S122" s="218"/>
      <c r="T122" s="219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6" t="s">
        <v>154</v>
      </c>
      <c r="AU122" s="216" t="s">
        <v>73</v>
      </c>
      <c r="AV122" s="10" t="s">
        <v>83</v>
      </c>
      <c r="AW122" s="10" t="s">
        <v>30</v>
      </c>
      <c r="AX122" s="10" t="s">
        <v>81</v>
      </c>
      <c r="AY122" s="216" t="s">
        <v>148</v>
      </c>
    </row>
    <row r="123" s="2" customFormat="1" ht="6.96" customHeight="1">
      <c r="A123" s="33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39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sheetProtection sheet="1" autoFilter="0" formatColumns="0" formatRows="0" objects="1" scenarios="1" spinCount="100000" saltValue="OVhw7jjE2OOqe0ywtvbzVXGXzPJEypogkaoOW2vTw3/cpOA6gdMdms0Q99IYkiP4jhLsMjh2SJkKLuu6e9iyaQ==" hashValue="kudSDWIzZcHMBPkNw+z4l0T8OsRt+pa5+biANj7PK2BoBEmdtFLccFUxQsezqUDLMRxBZF0qjYJqVwiFHeLQsQ==" algorithmName="SHA-512" password="CC35"/>
  <autoFilter ref="C115:K12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92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5"/>
      <c r="AT3" s="12" t="s">
        <v>83</v>
      </c>
    </row>
    <row r="4" s="1" customFormat="1" ht="24.96" customHeight="1">
      <c r="B4" s="15"/>
      <c r="D4" s="133" t="s">
        <v>123</v>
      </c>
      <c r="L4" s="15"/>
      <c r="M4" s="134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35" t="s">
        <v>16</v>
      </c>
      <c r="L6" s="15"/>
    </row>
    <row r="7" s="1" customFormat="1" ht="16.5" customHeight="1">
      <c r="B7" s="15"/>
      <c r="E7" s="136" t="str">
        <f>'Rekapitulace stavby'!K6</f>
        <v>Servis a údržba UTZ u OŘ Plzeň 2026-2029</v>
      </c>
      <c r="F7" s="135"/>
      <c r="G7" s="135"/>
      <c r="H7" s="135"/>
      <c r="L7" s="15"/>
    </row>
    <row r="8" s="2" customFormat="1" ht="12" customHeight="1">
      <c r="A8" s="33"/>
      <c r="B8" s="39"/>
      <c r="C8" s="33"/>
      <c r="D8" s="135" t="s">
        <v>124</v>
      </c>
      <c r="E8" s="33"/>
      <c r="F8" s="33"/>
      <c r="G8" s="33"/>
      <c r="H8" s="33"/>
      <c r="I8" s="33"/>
      <c r="J8" s="33"/>
      <c r="K8" s="33"/>
      <c r="L8" s="5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7" t="s">
        <v>172</v>
      </c>
      <c r="F9" s="33"/>
      <c r="G9" s="33"/>
      <c r="H9" s="33"/>
      <c r="I9" s="33"/>
      <c r="J9" s="33"/>
      <c r="K9" s="33"/>
      <c r="L9" s="5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5" t="s">
        <v>18</v>
      </c>
      <c r="E11" s="33"/>
      <c r="F11" s="138" t="s">
        <v>1</v>
      </c>
      <c r="G11" s="33"/>
      <c r="H11" s="33"/>
      <c r="I11" s="135" t="s">
        <v>19</v>
      </c>
      <c r="J11" s="138" t="s">
        <v>1</v>
      </c>
      <c r="K11" s="33"/>
      <c r="L11" s="5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17. 12. 2025</v>
      </c>
      <c r="K12" s="33"/>
      <c r="L12" s="5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5" t="s">
        <v>24</v>
      </c>
      <c r="E14" s="33"/>
      <c r="F14" s="33"/>
      <c r="G14" s="33"/>
      <c r="H14" s="33"/>
      <c r="I14" s="135" t="s">
        <v>25</v>
      </c>
      <c r="J14" s="138" t="str">
        <f>IF('Rekapitulace stavby'!AN10="","",'Rekapitulace stavby'!AN10)</f>
        <v/>
      </c>
      <c r="K14" s="33"/>
      <c r="L14" s="5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8" t="str">
        <f>IF('Rekapitulace stavby'!E11="","",'Rekapitulace stavby'!E11)</f>
        <v xml:space="preserve"> </v>
      </c>
      <c r="F15" s="33"/>
      <c r="G15" s="33"/>
      <c r="H15" s="33"/>
      <c r="I15" s="135" t="s">
        <v>26</v>
      </c>
      <c r="J15" s="138" t="str">
        <f>IF('Rekapitulace stavby'!AN11="","",'Rekapitulace stavby'!AN11)</f>
        <v/>
      </c>
      <c r="K15" s="33"/>
      <c r="L15" s="5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5" t="s">
        <v>27</v>
      </c>
      <c r="E17" s="33"/>
      <c r="F17" s="33"/>
      <c r="G17" s="33"/>
      <c r="H17" s="33"/>
      <c r="I17" s="135" t="s">
        <v>25</v>
      </c>
      <c r="J17" s="28" t="str">
        <f>'Rekapitulace stavby'!AN13</f>
        <v>Vyplň údaj</v>
      </c>
      <c r="K17" s="33"/>
      <c r="L17" s="5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28" t="str">
        <f>'Rekapitulace stavby'!E14</f>
        <v>Vyplň údaj</v>
      </c>
      <c r="F18" s="138"/>
      <c r="G18" s="138"/>
      <c r="H18" s="138"/>
      <c r="I18" s="135" t="s">
        <v>26</v>
      </c>
      <c r="J18" s="28" t="str">
        <f>'Rekapitulace stavby'!AN14</f>
        <v>Vyplň údaj</v>
      </c>
      <c r="K18" s="33"/>
      <c r="L18" s="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5" t="s">
        <v>29</v>
      </c>
      <c r="E20" s="33"/>
      <c r="F20" s="33"/>
      <c r="G20" s="33"/>
      <c r="H20" s="33"/>
      <c r="I20" s="135" t="s">
        <v>25</v>
      </c>
      <c r="J20" s="138" t="str">
        <f>IF('Rekapitulace stavby'!AN16="","",'Rekapitulace stavby'!AN16)</f>
        <v/>
      </c>
      <c r="K20" s="33"/>
      <c r="L20" s="5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8" t="str">
        <f>IF('Rekapitulace stavby'!E17="","",'Rekapitulace stavby'!E17)</f>
        <v xml:space="preserve"> </v>
      </c>
      <c r="F21" s="33"/>
      <c r="G21" s="33"/>
      <c r="H21" s="33"/>
      <c r="I21" s="135" t="s">
        <v>26</v>
      </c>
      <c r="J21" s="138" t="str">
        <f>IF('Rekapitulace stavby'!AN17="","",'Rekapitulace stavby'!AN17)</f>
        <v/>
      </c>
      <c r="K21" s="33"/>
      <c r="L21" s="5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5" t="s">
        <v>31</v>
      </c>
      <c r="E23" s="33"/>
      <c r="F23" s="33"/>
      <c r="G23" s="33"/>
      <c r="H23" s="33"/>
      <c r="I23" s="135" t="s">
        <v>25</v>
      </c>
      <c r="J23" s="138" t="str">
        <f>IF('Rekapitulace stavby'!AN19="","",'Rekapitulace stavby'!AN19)</f>
        <v/>
      </c>
      <c r="K23" s="33"/>
      <c r="L23" s="5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8" t="str">
        <f>IF('Rekapitulace stavby'!E20="","",'Rekapitulace stavby'!E20)</f>
        <v xml:space="preserve"> </v>
      </c>
      <c r="F24" s="33"/>
      <c r="G24" s="33"/>
      <c r="H24" s="33"/>
      <c r="I24" s="135" t="s">
        <v>26</v>
      </c>
      <c r="J24" s="138" t="str">
        <f>IF('Rekapitulace stavby'!AN20="","",'Rekapitulace stavby'!AN20)</f>
        <v/>
      </c>
      <c r="K24" s="33"/>
      <c r="L24" s="5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5" t="s">
        <v>32</v>
      </c>
      <c r="E26" s="33"/>
      <c r="F26" s="33"/>
      <c r="G26" s="33"/>
      <c r="H26" s="33"/>
      <c r="I26" s="33"/>
      <c r="J26" s="33"/>
      <c r="K26" s="33"/>
      <c r="L26" s="5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5" t="s">
        <v>33</v>
      </c>
      <c r="E30" s="33"/>
      <c r="F30" s="33"/>
      <c r="G30" s="33"/>
      <c r="H30" s="33"/>
      <c r="I30" s="33"/>
      <c r="J30" s="146">
        <f>ROUND(J116, 2)</f>
        <v>0</v>
      </c>
      <c r="K30" s="33"/>
      <c r="L30" s="5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7" t="s">
        <v>35</v>
      </c>
      <c r="G32" s="33"/>
      <c r="H32" s="33"/>
      <c r="I32" s="147" t="s">
        <v>34</v>
      </c>
      <c r="J32" s="147" t="s">
        <v>36</v>
      </c>
      <c r="K32" s="33"/>
      <c r="L32" s="5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8" t="s">
        <v>37</v>
      </c>
      <c r="E33" s="135" t="s">
        <v>38</v>
      </c>
      <c r="F33" s="149">
        <f>ROUND((SUM(BE116:BE134)),  2)</f>
        <v>0</v>
      </c>
      <c r="G33" s="33"/>
      <c r="H33" s="33"/>
      <c r="I33" s="150">
        <v>0.20999999999999999</v>
      </c>
      <c r="J33" s="149">
        <f>ROUND(((SUM(BE116:BE134))*I33),  2)</f>
        <v>0</v>
      </c>
      <c r="K33" s="33"/>
      <c r="L33" s="5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5" t="s">
        <v>39</v>
      </c>
      <c r="F34" s="149">
        <f>ROUND((SUM(BF116:BF134)),  2)</f>
        <v>0</v>
      </c>
      <c r="G34" s="33"/>
      <c r="H34" s="33"/>
      <c r="I34" s="150">
        <v>0.12</v>
      </c>
      <c r="J34" s="149">
        <f>ROUND(((SUM(BF116:BF134))*I34),  2)</f>
        <v>0</v>
      </c>
      <c r="K34" s="33"/>
      <c r="L34" s="5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40</v>
      </c>
      <c r="F35" s="149">
        <f>ROUND((SUM(BG116:BG134)),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41</v>
      </c>
      <c r="F36" s="149">
        <f>ROUND((SUM(BH116:BH134)),  2)</f>
        <v>0</v>
      </c>
      <c r="G36" s="33"/>
      <c r="H36" s="33"/>
      <c r="I36" s="150">
        <v>0.12</v>
      </c>
      <c r="J36" s="149">
        <f>0</f>
        <v>0</v>
      </c>
      <c r="K36" s="33"/>
      <c r="L36" s="5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42</v>
      </c>
      <c r="F37" s="149">
        <f>ROUND((SUM(BI116:BI134)),  2)</f>
        <v>0</v>
      </c>
      <c r="G37" s="33"/>
      <c r="H37" s="33"/>
      <c r="I37" s="150">
        <v>0</v>
      </c>
      <c r="J37" s="149">
        <f>0</f>
        <v>0</v>
      </c>
      <c r="K37" s="33"/>
      <c r="L37" s="5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1"/>
      <c r="D39" s="152" t="s">
        <v>43</v>
      </c>
      <c r="E39" s="153"/>
      <c r="F39" s="153"/>
      <c r="G39" s="154" t="s">
        <v>44</v>
      </c>
      <c r="H39" s="155" t="s">
        <v>45</v>
      </c>
      <c r="I39" s="153"/>
      <c r="J39" s="156">
        <f>SUM(J30:J37)</f>
        <v>0</v>
      </c>
      <c r="K39" s="157"/>
      <c r="L39" s="5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5"/>
      <c r="L41" s="15"/>
    </row>
    <row r="42" s="1" customFormat="1" ht="14.4" customHeight="1">
      <c r="B42" s="15"/>
      <c r="L42" s="15"/>
    </row>
    <row r="43" s="1" customFormat="1" ht="14.4" customHeight="1">
      <c r="B43" s="15"/>
      <c r="L43" s="15"/>
    </row>
    <row r="44" s="1" customFormat="1" ht="14.4" customHeight="1">
      <c r="B44" s="15"/>
      <c r="L44" s="15"/>
    </row>
    <row r="45" s="1" customFormat="1" ht="14.4" customHeight="1">
      <c r="B45" s="15"/>
      <c r="L45" s="15"/>
    </row>
    <row r="46" s="1" customFormat="1" ht="14.4" customHeight="1">
      <c r="B46" s="15"/>
      <c r="L46" s="15"/>
    </row>
    <row r="47" s="1" customFormat="1" ht="14.4" customHeight="1">
      <c r="B47" s="15"/>
      <c r="L47" s="15"/>
    </row>
    <row r="48" s="1" customFormat="1" ht="14.4" customHeight="1">
      <c r="B48" s="15"/>
      <c r="L48" s="15"/>
    </row>
    <row r="49" s="1" customFormat="1" ht="14.4" customHeight="1">
      <c r="B49" s="15"/>
      <c r="L49" s="15"/>
    </row>
    <row r="50" s="2" customFormat="1" ht="14.4" customHeight="1">
      <c r="B50" s="58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58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2" customFormat="1">
      <c r="A61" s="33"/>
      <c r="B61" s="39"/>
      <c r="C61" s="33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5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5"/>
      <c r="L62" s="15"/>
    </row>
    <row r="63">
      <c r="B63" s="15"/>
      <c r="L63" s="15"/>
    </row>
    <row r="64">
      <c r="B64" s="15"/>
      <c r="L64" s="15"/>
    </row>
    <row r="65" s="2" customFormat="1">
      <c r="A65" s="33"/>
      <c r="B65" s="39"/>
      <c r="C65" s="33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5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2" customFormat="1">
      <c r="A76" s="33"/>
      <c r="B76" s="39"/>
      <c r="C76" s="33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5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18" t="s">
        <v>126</v>
      </c>
      <c r="D82" s="35"/>
      <c r="E82" s="35"/>
      <c r="F82" s="35"/>
      <c r="G82" s="35"/>
      <c r="H82" s="35"/>
      <c r="I82" s="35"/>
      <c r="J82" s="35"/>
      <c r="K82" s="35"/>
      <c r="L82" s="5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7" t="s">
        <v>16</v>
      </c>
      <c r="D84" s="35"/>
      <c r="E84" s="35"/>
      <c r="F84" s="35"/>
      <c r="G84" s="35"/>
      <c r="H84" s="35"/>
      <c r="I84" s="35"/>
      <c r="J84" s="35"/>
      <c r="K84" s="35"/>
      <c r="L84" s="5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9" t="str">
        <f>E7</f>
        <v>Servis a údržba UTZ u OŘ Plzeň 2026-2029</v>
      </c>
      <c r="F85" s="27"/>
      <c r="G85" s="27"/>
      <c r="H85" s="27"/>
      <c r="I85" s="35"/>
      <c r="J85" s="35"/>
      <c r="K85" s="35"/>
      <c r="L85" s="5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7" t="s">
        <v>124</v>
      </c>
      <c r="D86" s="35"/>
      <c r="E86" s="35"/>
      <c r="F86" s="35"/>
      <c r="G86" s="35"/>
      <c r="H86" s="35"/>
      <c r="I86" s="35"/>
      <c r="J86" s="35"/>
      <c r="K86" s="35"/>
      <c r="L86" s="5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1" t="str">
        <f>E9</f>
        <v>SO 04 - Výrobce SCHINDLER - servisní prohlídky</v>
      </c>
      <c r="F87" s="35"/>
      <c r="G87" s="35"/>
      <c r="H87" s="35"/>
      <c r="I87" s="35"/>
      <c r="J87" s="35"/>
      <c r="K87" s="35"/>
      <c r="L87" s="5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7" t="s">
        <v>20</v>
      </c>
      <c r="D89" s="35"/>
      <c r="E89" s="35"/>
      <c r="F89" s="22" t="str">
        <f>F12</f>
        <v xml:space="preserve"> </v>
      </c>
      <c r="G89" s="35"/>
      <c r="H89" s="35"/>
      <c r="I89" s="27" t="s">
        <v>22</v>
      </c>
      <c r="J89" s="74" t="str">
        <f>IF(J12="","",J12)</f>
        <v>17. 12. 2025</v>
      </c>
      <c r="K89" s="35"/>
      <c r="L89" s="5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7" t="s">
        <v>24</v>
      </c>
      <c r="D91" s="35"/>
      <c r="E91" s="35"/>
      <c r="F91" s="22" t="str">
        <f>E15</f>
        <v xml:space="preserve"> </v>
      </c>
      <c r="G91" s="35"/>
      <c r="H91" s="35"/>
      <c r="I91" s="27" t="s">
        <v>29</v>
      </c>
      <c r="J91" s="31" t="str">
        <f>E21</f>
        <v xml:space="preserve"> </v>
      </c>
      <c r="K91" s="35"/>
      <c r="L91" s="5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7" t="s">
        <v>27</v>
      </c>
      <c r="D92" s="35"/>
      <c r="E92" s="35"/>
      <c r="F92" s="22" t="str">
        <f>IF(E18="","",E18)</f>
        <v>Vyplň údaj</v>
      </c>
      <c r="G92" s="35"/>
      <c r="H92" s="35"/>
      <c r="I92" s="27" t="s">
        <v>31</v>
      </c>
      <c r="J92" s="31" t="str">
        <f>E24</f>
        <v xml:space="preserve"> </v>
      </c>
      <c r="K92" s="35"/>
      <c r="L92" s="5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0" t="s">
        <v>127</v>
      </c>
      <c r="D94" s="171"/>
      <c r="E94" s="171"/>
      <c r="F94" s="171"/>
      <c r="G94" s="171"/>
      <c r="H94" s="171"/>
      <c r="I94" s="171"/>
      <c r="J94" s="172" t="s">
        <v>128</v>
      </c>
      <c r="K94" s="171"/>
      <c r="L94" s="5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3" t="s">
        <v>129</v>
      </c>
      <c r="D96" s="35"/>
      <c r="E96" s="35"/>
      <c r="F96" s="35"/>
      <c r="G96" s="35"/>
      <c r="H96" s="35"/>
      <c r="I96" s="35"/>
      <c r="J96" s="105">
        <f>J116</f>
        <v>0</v>
      </c>
      <c r="K96" s="35"/>
      <c r="L96" s="5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2" t="s">
        <v>130</v>
      </c>
    </row>
    <row r="97" s="2" customFormat="1" ht="21.84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8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2" customFormat="1" ht="6.96" customHeight="1">
      <c r="A98" s="33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58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102" s="2" customFormat="1" ht="6.96" customHeight="1">
      <c r="A102" s="33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58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4.96" customHeight="1">
      <c r="A103" s="33"/>
      <c r="B103" s="34"/>
      <c r="C103" s="18" t="s">
        <v>131</v>
      </c>
      <c r="D103" s="35"/>
      <c r="E103" s="35"/>
      <c r="F103" s="35"/>
      <c r="G103" s="35"/>
      <c r="H103" s="35"/>
      <c r="I103" s="35"/>
      <c r="J103" s="35"/>
      <c r="K103" s="35"/>
      <c r="L103" s="58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8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12" customHeight="1">
      <c r="A105" s="33"/>
      <c r="B105" s="34"/>
      <c r="C105" s="27" t="s">
        <v>16</v>
      </c>
      <c r="D105" s="35"/>
      <c r="E105" s="35"/>
      <c r="F105" s="35"/>
      <c r="G105" s="35"/>
      <c r="H105" s="35"/>
      <c r="I105" s="35"/>
      <c r="J105" s="35"/>
      <c r="K105" s="35"/>
      <c r="L105" s="58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6.5" customHeight="1">
      <c r="A106" s="33"/>
      <c r="B106" s="34"/>
      <c r="C106" s="35"/>
      <c r="D106" s="35"/>
      <c r="E106" s="169" t="str">
        <f>E7</f>
        <v>Servis a údržba UTZ u OŘ Plzeň 2026-2029</v>
      </c>
      <c r="F106" s="27"/>
      <c r="G106" s="27"/>
      <c r="H106" s="27"/>
      <c r="I106" s="35"/>
      <c r="J106" s="35"/>
      <c r="K106" s="35"/>
      <c r="L106" s="58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2" customHeight="1">
      <c r="A107" s="33"/>
      <c r="B107" s="34"/>
      <c r="C107" s="27" t="s">
        <v>124</v>
      </c>
      <c r="D107" s="35"/>
      <c r="E107" s="35"/>
      <c r="F107" s="35"/>
      <c r="G107" s="35"/>
      <c r="H107" s="35"/>
      <c r="I107" s="35"/>
      <c r="J107" s="35"/>
      <c r="K107" s="35"/>
      <c r="L107" s="58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6.5" customHeight="1">
      <c r="A108" s="33"/>
      <c r="B108" s="34"/>
      <c r="C108" s="35"/>
      <c r="D108" s="35"/>
      <c r="E108" s="71" t="str">
        <f>E9</f>
        <v>SO 04 - Výrobce SCHINDLER - servisní prohlídky</v>
      </c>
      <c r="F108" s="35"/>
      <c r="G108" s="35"/>
      <c r="H108" s="35"/>
      <c r="I108" s="35"/>
      <c r="J108" s="35"/>
      <c r="K108" s="35"/>
      <c r="L108" s="58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6.96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8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2" customHeight="1">
      <c r="A110" s="33"/>
      <c r="B110" s="34"/>
      <c r="C110" s="27" t="s">
        <v>20</v>
      </c>
      <c r="D110" s="35"/>
      <c r="E110" s="35"/>
      <c r="F110" s="22" t="str">
        <f>F12</f>
        <v xml:space="preserve"> </v>
      </c>
      <c r="G110" s="35"/>
      <c r="H110" s="35"/>
      <c r="I110" s="27" t="s">
        <v>22</v>
      </c>
      <c r="J110" s="74" t="str">
        <f>IF(J12="","",J12)</f>
        <v>17. 12. 2025</v>
      </c>
      <c r="K110" s="35"/>
      <c r="L110" s="58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6.96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8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5.15" customHeight="1">
      <c r="A112" s="33"/>
      <c r="B112" s="34"/>
      <c r="C112" s="27" t="s">
        <v>24</v>
      </c>
      <c r="D112" s="35"/>
      <c r="E112" s="35"/>
      <c r="F112" s="22" t="str">
        <f>E15</f>
        <v xml:space="preserve"> </v>
      </c>
      <c r="G112" s="35"/>
      <c r="H112" s="35"/>
      <c r="I112" s="27" t="s">
        <v>29</v>
      </c>
      <c r="J112" s="31" t="str">
        <f>E21</f>
        <v xml:space="preserve"> </v>
      </c>
      <c r="K112" s="35"/>
      <c r="L112" s="58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7" t="s">
        <v>27</v>
      </c>
      <c r="D113" s="35"/>
      <c r="E113" s="35"/>
      <c r="F113" s="22" t="str">
        <f>IF(E18="","",E18)</f>
        <v>Vyplň údaj</v>
      </c>
      <c r="G113" s="35"/>
      <c r="H113" s="35"/>
      <c r="I113" s="27" t="s">
        <v>31</v>
      </c>
      <c r="J113" s="31" t="str">
        <f>E24</f>
        <v xml:space="preserve"> </v>
      </c>
      <c r="K113" s="35"/>
      <c r="L113" s="58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0.32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8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9" customFormat="1" ht="29.28" customHeight="1">
      <c r="A115" s="174"/>
      <c r="B115" s="175"/>
      <c r="C115" s="176" t="s">
        <v>132</v>
      </c>
      <c r="D115" s="177" t="s">
        <v>58</v>
      </c>
      <c r="E115" s="177" t="s">
        <v>54</v>
      </c>
      <c r="F115" s="177" t="s">
        <v>55</v>
      </c>
      <c r="G115" s="177" t="s">
        <v>133</v>
      </c>
      <c r="H115" s="177" t="s">
        <v>134</v>
      </c>
      <c r="I115" s="177" t="s">
        <v>135</v>
      </c>
      <c r="J115" s="178" t="s">
        <v>128</v>
      </c>
      <c r="K115" s="179" t="s">
        <v>136</v>
      </c>
      <c r="L115" s="180"/>
      <c r="M115" s="95" t="s">
        <v>1</v>
      </c>
      <c r="N115" s="96" t="s">
        <v>37</v>
      </c>
      <c r="O115" s="96" t="s">
        <v>137</v>
      </c>
      <c r="P115" s="96" t="s">
        <v>138</v>
      </c>
      <c r="Q115" s="96" t="s">
        <v>139</v>
      </c>
      <c r="R115" s="96" t="s">
        <v>140</v>
      </c>
      <c r="S115" s="96" t="s">
        <v>141</v>
      </c>
      <c r="T115" s="97" t="s">
        <v>142</v>
      </c>
      <c r="U115" s="174"/>
      <c r="V115" s="174"/>
      <c r="W115" s="174"/>
      <c r="X115" s="174"/>
      <c r="Y115" s="174"/>
      <c r="Z115" s="174"/>
      <c r="AA115" s="174"/>
      <c r="AB115" s="174"/>
      <c r="AC115" s="174"/>
      <c r="AD115" s="174"/>
      <c r="AE115" s="174"/>
    </row>
    <row r="116" s="2" customFormat="1" ht="22.8" customHeight="1">
      <c r="A116" s="33"/>
      <c r="B116" s="34"/>
      <c r="C116" s="102" t="s">
        <v>143</v>
      </c>
      <c r="D116" s="35"/>
      <c r="E116" s="35"/>
      <c r="F116" s="35"/>
      <c r="G116" s="35"/>
      <c r="H116" s="35"/>
      <c r="I116" s="35"/>
      <c r="J116" s="181">
        <f>BK116</f>
        <v>0</v>
      </c>
      <c r="K116" s="35"/>
      <c r="L116" s="39"/>
      <c r="M116" s="98"/>
      <c r="N116" s="182"/>
      <c r="O116" s="99"/>
      <c r="P116" s="183">
        <f>SUM(P117:P134)</f>
        <v>0</v>
      </c>
      <c r="Q116" s="99"/>
      <c r="R116" s="183">
        <f>SUM(R117:R134)</f>
        <v>0</v>
      </c>
      <c r="S116" s="99"/>
      <c r="T116" s="184">
        <f>SUM(T117:T134)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2" t="s">
        <v>72</v>
      </c>
      <c r="AU116" s="12" t="s">
        <v>130</v>
      </c>
      <c r="BK116" s="185">
        <f>SUM(BK117:BK134)</f>
        <v>0</v>
      </c>
    </row>
    <row r="117" s="2" customFormat="1" ht="21.75" customHeight="1">
      <c r="A117" s="33"/>
      <c r="B117" s="34"/>
      <c r="C117" s="186" t="s">
        <v>81</v>
      </c>
      <c r="D117" s="186" t="s">
        <v>144</v>
      </c>
      <c r="E117" s="187" t="s">
        <v>173</v>
      </c>
      <c r="F117" s="188" t="s">
        <v>174</v>
      </c>
      <c r="G117" s="189" t="s">
        <v>146</v>
      </c>
      <c r="H117" s="190">
        <v>1008</v>
      </c>
      <c r="I117" s="191"/>
      <c r="J117" s="192">
        <f>ROUND(I117*H117,2)</f>
        <v>0</v>
      </c>
      <c r="K117" s="193"/>
      <c r="L117" s="39"/>
      <c r="M117" s="194" t="s">
        <v>1</v>
      </c>
      <c r="N117" s="195" t="s">
        <v>38</v>
      </c>
      <c r="O117" s="86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8" t="s">
        <v>147</v>
      </c>
      <c r="AT117" s="198" t="s">
        <v>144</v>
      </c>
      <c r="AU117" s="198" t="s">
        <v>73</v>
      </c>
      <c r="AY117" s="12" t="s">
        <v>148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2" t="s">
        <v>81</v>
      </c>
      <c r="BK117" s="199">
        <f>ROUND(I117*H117,2)</f>
        <v>0</v>
      </c>
      <c r="BL117" s="12" t="s">
        <v>147</v>
      </c>
      <c r="BM117" s="198" t="s">
        <v>175</v>
      </c>
    </row>
    <row r="118" s="2" customFormat="1">
      <c r="A118" s="33"/>
      <c r="B118" s="34"/>
      <c r="C118" s="35"/>
      <c r="D118" s="200" t="s">
        <v>150</v>
      </c>
      <c r="E118" s="35"/>
      <c r="F118" s="201" t="s">
        <v>176</v>
      </c>
      <c r="G118" s="35"/>
      <c r="H118" s="35"/>
      <c r="I118" s="202"/>
      <c r="J118" s="35"/>
      <c r="K118" s="35"/>
      <c r="L118" s="39"/>
      <c r="M118" s="203"/>
      <c r="N118" s="204"/>
      <c r="O118" s="86"/>
      <c r="P118" s="86"/>
      <c r="Q118" s="86"/>
      <c r="R118" s="86"/>
      <c r="S118" s="86"/>
      <c r="T118" s="87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2" t="s">
        <v>150</v>
      </c>
      <c r="AU118" s="12" t="s">
        <v>73</v>
      </c>
    </row>
    <row r="119" s="2" customFormat="1">
      <c r="A119" s="33"/>
      <c r="B119" s="34"/>
      <c r="C119" s="35"/>
      <c r="D119" s="200" t="s">
        <v>152</v>
      </c>
      <c r="E119" s="35"/>
      <c r="F119" s="205" t="s">
        <v>153</v>
      </c>
      <c r="G119" s="35"/>
      <c r="H119" s="35"/>
      <c r="I119" s="202"/>
      <c r="J119" s="35"/>
      <c r="K119" s="35"/>
      <c r="L119" s="39"/>
      <c r="M119" s="203"/>
      <c r="N119" s="204"/>
      <c r="O119" s="86"/>
      <c r="P119" s="86"/>
      <c r="Q119" s="86"/>
      <c r="R119" s="86"/>
      <c r="S119" s="86"/>
      <c r="T119" s="87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2" t="s">
        <v>152</v>
      </c>
      <c r="AU119" s="12" t="s">
        <v>73</v>
      </c>
    </row>
    <row r="120" s="10" customFormat="1">
      <c r="A120" s="10"/>
      <c r="B120" s="206"/>
      <c r="C120" s="207"/>
      <c r="D120" s="200" t="s">
        <v>154</v>
      </c>
      <c r="E120" s="208" t="s">
        <v>1</v>
      </c>
      <c r="F120" s="209" t="s">
        <v>177</v>
      </c>
      <c r="G120" s="207"/>
      <c r="H120" s="210">
        <v>36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6" t="s">
        <v>154</v>
      </c>
      <c r="AU120" s="216" t="s">
        <v>73</v>
      </c>
      <c r="AV120" s="10" t="s">
        <v>83</v>
      </c>
      <c r="AW120" s="10" t="s">
        <v>30</v>
      </c>
      <c r="AX120" s="10" t="s">
        <v>73</v>
      </c>
      <c r="AY120" s="216" t="s">
        <v>148</v>
      </c>
    </row>
    <row r="121" s="10" customFormat="1">
      <c r="A121" s="10"/>
      <c r="B121" s="206"/>
      <c r="C121" s="207"/>
      <c r="D121" s="200" t="s">
        <v>154</v>
      </c>
      <c r="E121" s="208" t="s">
        <v>1</v>
      </c>
      <c r="F121" s="209" t="s">
        <v>178</v>
      </c>
      <c r="G121" s="207"/>
      <c r="H121" s="210">
        <v>28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6" t="s">
        <v>154</v>
      </c>
      <c r="AU121" s="216" t="s">
        <v>73</v>
      </c>
      <c r="AV121" s="10" t="s">
        <v>83</v>
      </c>
      <c r="AW121" s="10" t="s">
        <v>30</v>
      </c>
      <c r="AX121" s="10" t="s">
        <v>73</v>
      </c>
      <c r="AY121" s="216" t="s">
        <v>148</v>
      </c>
    </row>
    <row r="122" s="10" customFormat="1">
      <c r="A122" s="10"/>
      <c r="B122" s="206"/>
      <c r="C122" s="207"/>
      <c r="D122" s="200" t="s">
        <v>154</v>
      </c>
      <c r="E122" s="208" t="s">
        <v>1</v>
      </c>
      <c r="F122" s="209" t="s">
        <v>179</v>
      </c>
      <c r="G122" s="207"/>
      <c r="H122" s="210">
        <v>1008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6" t="s">
        <v>154</v>
      </c>
      <c r="AU122" s="216" t="s">
        <v>73</v>
      </c>
      <c r="AV122" s="10" t="s">
        <v>83</v>
      </c>
      <c r="AW122" s="10" t="s">
        <v>30</v>
      </c>
      <c r="AX122" s="10" t="s">
        <v>81</v>
      </c>
      <c r="AY122" s="216" t="s">
        <v>148</v>
      </c>
    </row>
    <row r="123" s="2" customFormat="1" ht="24.15" customHeight="1">
      <c r="A123" s="33"/>
      <c r="B123" s="34"/>
      <c r="C123" s="186" t="s">
        <v>83</v>
      </c>
      <c r="D123" s="186" t="s">
        <v>144</v>
      </c>
      <c r="E123" s="187" t="s">
        <v>180</v>
      </c>
      <c r="F123" s="188" t="s">
        <v>181</v>
      </c>
      <c r="G123" s="189" t="s">
        <v>146</v>
      </c>
      <c r="H123" s="190">
        <v>108</v>
      </c>
      <c r="I123" s="191"/>
      <c r="J123" s="192">
        <f>ROUND(I123*H123,2)</f>
        <v>0</v>
      </c>
      <c r="K123" s="193"/>
      <c r="L123" s="39"/>
      <c r="M123" s="194" t="s">
        <v>1</v>
      </c>
      <c r="N123" s="195" t="s">
        <v>38</v>
      </c>
      <c r="O123" s="86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8" t="s">
        <v>147</v>
      </c>
      <c r="AT123" s="198" t="s">
        <v>144</v>
      </c>
      <c r="AU123" s="198" t="s">
        <v>73</v>
      </c>
      <c r="AY123" s="12" t="s">
        <v>148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2" t="s">
        <v>81</v>
      </c>
      <c r="BK123" s="199">
        <f>ROUND(I123*H123,2)</f>
        <v>0</v>
      </c>
      <c r="BL123" s="12" t="s">
        <v>147</v>
      </c>
      <c r="BM123" s="198" t="s">
        <v>182</v>
      </c>
    </row>
    <row r="124" s="2" customFormat="1">
      <c r="A124" s="33"/>
      <c r="B124" s="34"/>
      <c r="C124" s="35"/>
      <c r="D124" s="200" t="s">
        <v>150</v>
      </c>
      <c r="E124" s="35"/>
      <c r="F124" s="201" t="s">
        <v>183</v>
      </c>
      <c r="G124" s="35"/>
      <c r="H124" s="35"/>
      <c r="I124" s="202"/>
      <c r="J124" s="35"/>
      <c r="K124" s="35"/>
      <c r="L124" s="39"/>
      <c r="M124" s="203"/>
      <c r="N124" s="204"/>
      <c r="O124" s="86"/>
      <c r="P124" s="86"/>
      <c r="Q124" s="86"/>
      <c r="R124" s="86"/>
      <c r="S124" s="86"/>
      <c r="T124" s="87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2" t="s">
        <v>150</v>
      </c>
      <c r="AU124" s="12" t="s">
        <v>73</v>
      </c>
    </row>
    <row r="125" s="2" customFormat="1">
      <c r="A125" s="33"/>
      <c r="B125" s="34"/>
      <c r="C125" s="35"/>
      <c r="D125" s="200" t="s">
        <v>152</v>
      </c>
      <c r="E125" s="35"/>
      <c r="F125" s="205" t="s">
        <v>153</v>
      </c>
      <c r="G125" s="35"/>
      <c r="H125" s="35"/>
      <c r="I125" s="202"/>
      <c r="J125" s="35"/>
      <c r="K125" s="35"/>
      <c r="L125" s="39"/>
      <c r="M125" s="203"/>
      <c r="N125" s="204"/>
      <c r="O125" s="86"/>
      <c r="P125" s="86"/>
      <c r="Q125" s="86"/>
      <c r="R125" s="86"/>
      <c r="S125" s="86"/>
      <c r="T125" s="87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2" t="s">
        <v>152</v>
      </c>
      <c r="AU125" s="12" t="s">
        <v>73</v>
      </c>
    </row>
    <row r="126" s="10" customFormat="1">
      <c r="A126" s="10"/>
      <c r="B126" s="206"/>
      <c r="C126" s="207"/>
      <c r="D126" s="200" t="s">
        <v>154</v>
      </c>
      <c r="E126" s="208" t="s">
        <v>1</v>
      </c>
      <c r="F126" s="209" t="s">
        <v>177</v>
      </c>
      <c r="G126" s="207"/>
      <c r="H126" s="210">
        <v>36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6" t="s">
        <v>154</v>
      </c>
      <c r="AU126" s="216" t="s">
        <v>73</v>
      </c>
      <c r="AV126" s="10" t="s">
        <v>83</v>
      </c>
      <c r="AW126" s="10" t="s">
        <v>30</v>
      </c>
      <c r="AX126" s="10" t="s">
        <v>73</v>
      </c>
      <c r="AY126" s="216" t="s">
        <v>148</v>
      </c>
    </row>
    <row r="127" s="10" customFormat="1">
      <c r="A127" s="10"/>
      <c r="B127" s="206"/>
      <c r="C127" s="207"/>
      <c r="D127" s="200" t="s">
        <v>154</v>
      </c>
      <c r="E127" s="208" t="s">
        <v>1</v>
      </c>
      <c r="F127" s="209" t="s">
        <v>184</v>
      </c>
      <c r="G127" s="207"/>
      <c r="H127" s="210">
        <v>3</v>
      </c>
      <c r="I127" s="211"/>
      <c r="J127" s="207"/>
      <c r="K127" s="207"/>
      <c r="L127" s="212"/>
      <c r="M127" s="213"/>
      <c r="N127" s="214"/>
      <c r="O127" s="214"/>
      <c r="P127" s="214"/>
      <c r="Q127" s="214"/>
      <c r="R127" s="214"/>
      <c r="S127" s="214"/>
      <c r="T127" s="215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16" t="s">
        <v>154</v>
      </c>
      <c r="AU127" s="216" t="s">
        <v>73</v>
      </c>
      <c r="AV127" s="10" t="s">
        <v>83</v>
      </c>
      <c r="AW127" s="10" t="s">
        <v>30</v>
      </c>
      <c r="AX127" s="10" t="s">
        <v>73</v>
      </c>
      <c r="AY127" s="216" t="s">
        <v>148</v>
      </c>
    </row>
    <row r="128" s="10" customFormat="1">
      <c r="A128" s="10"/>
      <c r="B128" s="206"/>
      <c r="C128" s="207"/>
      <c r="D128" s="200" t="s">
        <v>154</v>
      </c>
      <c r="E128" s="208" t="s">
        <v>1</v>
      </c>
      <c r="F128" s="209" t="s">
        <v>185</v>
      </c>
      <c r="G128" s="207"/>
      <c r="H128" s="210">
        <v>108</v>
      </c>
      <c r="I128" s="211"/>
      <c r="J128" s="207"/>
      <c r="K128" s="207"/>
      <c r="L128" s="212"/>
      <c r="M128" s="213"/>
      <c r="N128" s="214"/>
      <c r="O128" s="214"/>
      <c r="P128" s="214"/>
      <c r="Q128" s="214"/>
      <c r="R128" s="214"/>
      <c r="S128" s="214"/>
      <c r="T128" s="215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16" t="s">
        <v>154</v>
      </c>
      <c r="AU128" s="216" t="s">
        <v>73</v>
      </c>
      <c r="AV128" s="10" t="s">
        <v>83</v>
      </c>
      <c r="AW128" s="10" t="s">
        <v>30</v>
      </c>
      <c r="AX128" s="10" t="s">
        <v>81</v>
      </c>
      <c r="AY128" s="216" t="s">
        <v>148</v>
      </c>
    </row>
    <row r="129" s="2" customFormat="1" ht="24.15" customHeight="1">
      <c r="A129" s="33"/>
      <c r="B129" s="34"/>
      <c r="C129" s="186" t="s">
        <v>186</v>
      </c>
      <c r="D129" s="186" t="s">
        <v>144</v>
      </c>
      <c r="E129" s="187" t="s">
        <v>187</v>
      </c>
      <c r="F129" s="188" t="s">
        <v>188</v>
      </c>
      <c r="G129" s="189" t="s">
        <v>146</v>
      </c>
      <c r="H129" s="190">
        <v>432</v>
      </c>
      <c r="I129" s="191"/>
      <c r="J129" s="192">
        <f>ROUND(I129*H129,2)</f>
        <v>0</v>
      </c>
      <c r="K129" s="193"/>
      <c r="L129" s="39"/>
      <c r="M129" s="194" t="s">
        <v>1</v>
      </c>
      <c r="N129" s="195" t="s">
        <v>38</v>
      </c>
      <c r="O129" s="86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147</v>
      </c>
      <c r="AT129" s="198" t="s">
        <v>144</v>
      </c>
      <c r="AU129" s="198" t="s">
        <v>73</v>
      </c>
      <c r="AY129" s="12" t="s">
        <v>148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2" t="s">
        <v>81</v>
      </c>
      <c r="BK129" s="199">
        <f>ROUND(I129*H129,2)</f>
        <v>0</v>
      </c>
      <c r="BL129" s="12" t="s">
        <v>147</v>
      </c>
      <c r="BM129" s="198" t="s">
        <v>189</v>
      </c>
    </row>
    <row r="130" s="2" customFormat="1">
      <c r="A130" s="33"/>
      <c r="B130" s="34"/>
      <c r="C130" s="35"/>
      <c r="D130" s="200" t="s">
        <v>150</v>
      </c>
      <c r="E130" s="35"/>
      <c r="F130" s="201" t="s">
        <v>190</v>
      </c>
      <c r="G130" s="35"/>
      <c r="H130" s="35"/>
      <c r="I130" s="202"/>
      <c r="J130" s="35"/>
      <c r="K130" s="35"/>
      <c r="L130" s="39"/>
      <c r="M130" s="203"/>
      <c r="N130" s="204"/>
      <c r="O130" s="86"/>
      <c r="P130" s="86"/>
      <c r="Q130" s="86"/>
      <c r="R130" s="86"/>
      <c r="S130" s="86"/>
      <c r="T130" s="87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2" t="s">
        <v>150</v>
      </c>
      <c r="AU130" s="12" t="s">
        <v>73</v>
      </c>
    </row>
    <row r="131" s="2" customFormat="1">
      <c r="A131" s="33"/>
      <c r="B131" s="34"/>
      <c r="C131" s="35"/>
      <c r="D131" s="200" t="s">
        <v>152</v>
      </c>
      <c r="E131" s="35"/>
      <c r="F131" s="205" t="s">
        <v>191</v>
      </c>
      <c r="G131" s="35"/>
      <c r="H131" s="35"/>
      <c r="I131" s="202"/>
      <c r="J131" s="35"/>
      <c r="K131" s="35"/>
      <c r="L131" s="39"/>
      <c r="M131" s="203"/>
      <c r="N131" s="204"/>
      <c r="O131" s="86"/>
      <c r="P131" s="86"/>
      <c r="Q131" s="86"/>
      <c r="R131" s="86"/>
      <c r="S131" s="86"/>
      <c r="T131" s="87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2" t="s">
        <v>152</v>
      </c>
      <c r="AU131" s="12" t="s">
        <v>73</v>
      </c>
    </row>
    <row r="132" s="10" customFormat="1">
      <c r="A132" s="10"/>
      <c r="B132" s="206"/>
      <c r="C132" s="207"/>
      <c r="D132" s="200" t="s">
        <v>154</v>
      </c>
      <c r="E132" s="208" t="s">
        <v>1</v>
      </c>
      <c r="F132" s="209" t="s">
        <v>177</v>
      </c>
      <c r="G132" s="207"/>
      <c r="H132" s="210">
        <v>36</v>
      </c>
      <c r="I132" s="211"/>
      <c r="J132" s="207"/>
      <c r="K132" s="207"/>
      <c r="L132" s="212"/>
      <c r="M132" s="213"/>
      <c r="N132" s="214"/>
      <c r="O132" s="214"/>
      <c r="P132" s="214"/>
      <c r="Q132" s="214"/>
      <c r="R132" s="214"/>
      <c r="S132" s="214"/>
      <c r="T132" s="215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16" t="s">
        <v>154</v>
      </c>
      <c r="AU132" s="216" t="s">
        <v>73</v>
      </c>
      <c r="AV132" s="10" t="s">
        <v>83</v>
      </c>
      <c r="AW132" s="10" t="s">
        <v>30</v>
      </c>
      <c r="AX132" s="10" t="s">
        <v>73</v>
      </c>
      <c r="AY132" s="216" t="s">
        <v>148</v>
      </c>
    </row>
    <row r="133" s="10" customFormat="1">
      <c r="A133" s="10"/>
      <c r="B133" s="206"/>
      <c r="C133" s="207"/>
      <c r="D133" s="200" t="s">
        <v>154</v>
      </c>
      <c r="E133" s="208" t="s">
        <v>1</v>
      </c>
      <c r="F133" s="209" t="s">
        <v>192</v>
      </c>
      <c r="G133" s="207"/>
      <c r="H133" s="210">
        <v>12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16" t="s">
        <v>154</v>
      </c>
      <c r="AU133" s="216" t="s">
        <v>73</v>
      </c>
      <c r="AV133" s="10" t="s">
        <v>83</v>
      </c>
      <c r="AW133" s="10" t="s">
        <v>30</v>
      </c>
      <c r="AX133" s="10" t="s">
        <v>73</v>
      </c>
      <c r="AY133" s="216" t="s">
        <v>148</v>
      </c>
    </row>
    <row r="134" s="10" customFormat="1">
      <c r="A134" s="10"/>
      <c r="B134" s="206"/>
      <c r="C134" s="207"/>
      <c r="D134" s="200" t="s">
        <v>154</v>
      </c>
      <c r="E134" s="208" t="s">
        <v>1</v>
      </c>
      <c r="F134" s="209" t="s">
        <v>193</v>
      </c>
      <c r="G134" s="207"/>
      <c r="H134" s="210">
        <v>432</v>
      </c>
      <c r="I134" s="211"/>
      <c r="J134" s="207"/>
      <c r="K134" s="207"/>
      <c r="L134" s="212"/>
      <c r="M134" s="217"/>
      <c r="N134" s="218"/>
      <c r="O134" s="218"/>
      <c r="P134" s="218"/>
      <c r="Q134" s="218"/>
      <c r="R134" s="218"/>
      <c r="S134" s="218"/>
      <c r="T134" s="219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16" t="s">
        <v>154</v>
      </c>
      <c r="AU134" s="216" t="s">
        <v>73</v>
      </c>
      <c r="AV134" s="10" t="s">
        <v>83</v>
      </c>
      <c r="AW134" s="10" t="s">
        <v>30</v>
      </c>
      <c r="AX134" s="10" t="s">
        <v>81</v>
      </c>
      <c r="AY134" s="216" t="s">
        <v>148</v>
      </c>
    </row>
    <row r="135" s="2" customFormat="1" ht="6.96" customHeight="1">
      <c r="A135" s="33"/>
      <c r="B135" s="61"/>
      <c r="C135" s="62"/>
      <c r="D135" s="62"/>
      <c r="E135" s="62"/>
      <c r="F135" s="62"/>
      <c r="G135" s="62"/>
      <c r="H135" s="62"/>
      <c r="I135" s="62"/>
      <c r="J135" s="62"/>
      <c r="K135" s="62"/>
      <c r="L135" s="39"/>
      <c r="M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</sheetData>
  <sheetProtection sheet="1" autoFilter="0" formatColumns="0" formatRows="0" objects="1" scenarios="1" spinCount="100000" saltValue="8JjW5MKJa6CgZqw7m5jO+4yhGNVDg+rJ028WgwaKDraSwYZmCY2QRWzucTWKloCHUKkg0nSAdI9ow7ozNb0yvQ==" hashValue="AfBXup2QQBLwusIilHWlQ9Q/xfQHqKGpyYb+ZYqqUAzIv0sogIoLlrIseYo7XEwgMxAyqUpMNwoKIrIkgkLh9Q==" algorithmName="SHA-512" password="CC35"/>
  <autoFilter ref="C115:K134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95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5"/>
      <c r="AT3" s="12" t="s">
        <v>83</v>
      </c>
    </row>
    <row r="4" s="1" customFormat="1" ht="24.96" customHeight="1">
      <c r="B4" s="15"/>
      <c r="D4" s="133" t="s">
        <v>123</v>
      </c>
      <c r="L4" s="15"/>
      <c r="M4" s="134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35" t="s">
        <v>16</v>
      </c>
      <c r="L6" s="15"/>
    </row>
    <row r="7" s="1" customFormat="1" ht="16.5" customHeight="1">
      <c r="B7" s="15"/>
      <c r="E7" s="136" t="str">
        <f>'Rekapitulace stavby'!K6</f>
        <v>Servis a údržba UTZ u OŘ Plzeň 2026-2029</v>
      </c>
      <c r="F7" s="135"/>
      <c r="G7" s="135"/>
      <c r="H7" s="135"/>
      <c r="L7" s="15"/>
    </row>
    <row r="8" s="2" customFormat="1" ht="12" customHeight="1">
      <c r="A8" s="33"/>
      <c r="B8" s="39"/>
      <c r="C8" s="33"/>
      <c r="D8" s="135" t="s">
        <v>124</v>
      </c>
      <c r="E8" s="33"/>
      <c r="F8" s="33"/>
      <c r="G8" s="33"/>
      <c r="H8" s="33"/>
      <c r="I8" s="33"/>
      <c r="J8" s="33"/>
      <c r="K8" s="33"/>
      <c r="L8" s="5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30" customHeight="1">
      <c r="A9" s="33"/>
      <c r="B9" s="39"/>
      <c r="C9" s="33"/>
      <c r="D9" s="33"/>
      <c r="E9" s="137" t="s">
        <v>194</v>
      </c>
      <c r="F9" s="33"/>
      <c r="G9" s="33"/>
      <c r="H9" s="33"/>
      <c r="I9" s="33"/>
      <c r="J9" s="33"/>
      <c r="K9" s="33"/>
      <c r="L9" s="5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5" t="s">
        <v>18</v>
      </c>
      <c r="E11" s="33"/>
      <c r="F11" s="138" t="s">
        <v>1</v>
      </c>
      <c r="G11" s="33"/>
      <c r="H11" s="33"/>
      <c r="I11" s="135" t="s">
        <v>19</v>
      </c>
      <c r="J11" s="138" t="s">
        <v>1</v>
      </c>
      <c r="K11" s="33"/>
      <c r="L11" s="5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17. 12. 2025</v>
      </c>
      <c r="K12" s="33"/>
      <c r="L12" s="5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5" t="s">
        <v>24</v>
      </c>
      <c r="E14" s="33"/>
      <c r="F14" s="33"/>
      <c r="G14" s="33"/>
      <c r="H14" s="33"/>
      <c r="I14" s="135" t="s">
        <v>25</v>
      </c>
      <c r="J14" s="138" t="str">
        <f>IF('Rekapitulace stavby'!AN10="","",'Rekapitulace stavby'!AN10)</f>
        <v/>
      </c>
      <c r="K14" s="33"/>
      <c r="L14" s="5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8" t="str">
        <f>IF('Rekapitulace stavby'!E11="","",'Rekapitulace stavby'!E11)</f>
        <v xml:space="preserve"> </v>
      </c>
      <c r="F15" s="33"/>
      <c r="G15" s="33"/>
      <c r="H15" s="33"/>
      <c r="I15" s="135" t="s">
        <v>26</v>
      </c>
      <c r="J15" s="138" t="str">
        <f>IF('Rekapitulace stavby'!AN11="","",'Rekapitulace stavby'!AN11)</f>
        <v/>
      </c>
      <c r="K15" s="33"/>
      <c r="L15" s="5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5" t="s">
        <v>27</v>
      </c>
      <c r="E17" s="33"/>
      <c r="F17" s="33"/>
      <c r="G17" s="33"/>
      <c r="H17" s="33"/>
      <c r="I17" s="135" t="s">
        <v>25</v>
      </c>
      <c r="J17" s="28" t="str">
        <f>'Rekapitulace stavby'!AN13</f>
        <v>Vyplň údaj</v>
      </c>
      <c r="K17" s="33"/>
      <c r="L17" s="5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28" t="str">
        <f>'Rekapitulace stavby'!E14</f>
        <v>Vyplň údaj</v>
      </c>
      <c r="F18" s="138"/>
      <c r="G18" s="138"/>
      <c r="H18" s="138"/>
      <c r="I18" s="135" t="s">
        <v>26</v>
      </c>
      <c r="J18" s="28" t="str">
        <f>'Rekapitulace stavby'!AN14</f>
        <v>Vyplň údaj</v>
      </c>
      <c r="K18" s="33"/>
      <c r="L18" s="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5" t="s">
        <v>29</v>
      </c>
      <c r="E20" s="33"/>
      <c r="F20" s="33"/>
      <c r="G20" s="33"/>
      <c r="H20" s="33"/>
      <c r="I20" s="135" t="s">
        <v>25</v>
      </c>
      <c r="J20" s="138" t="str">
        <f>IF('Rekapitulace stavby'!AN16="","",'Rekapitulace stavby'!AN16)</f>
        <v/>
      </c>
      <c r="K20" s="33"/>
      <c r="L20" s="5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8" t="str">
        <f>IF('Rekapitulace stavby'!E17="","",'Rekapitulace stavby'!E17)</f>
        <v xml:space="preserve"> </v>
      </c>
      <c r="F21" s="33"/>
      <c r="G21" s="33"/>
      <c r="H21" s="33"/>
      <c r="I21" s="135" t="s">
        <v>26</v>
      </c>
      <c r="J21" s="138" t="str">
        <f>IF('Rekapitulace stavby'!AN17="","",'Rekapitulace stavby'!AN17)</f>
        <v/>
      </c>
      <c r="K21" s="33"/>
      <c r="L21" s="5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5" t="s">
        <v>31</v>
      </c>
      <c r="E23" s="33"/>
      <c r="F23" s="33"/>
      <c r="G23" s="33"/>
      <c r="H23" s="33"/>
      <c r="I23" s="135" t="s">
        <v>25</v>
      </c>
      <c r="J23" s="138" t="str">
        <f>IF('Rekapitulace stavby'!AN19="","",'Rekapitulace stavby'!AN19)</f>
        <v/>
      </c>
      <c r="K23" s="33"/>
      <c r="L23" s="5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8" t="str">
        <f>IF('Rekapitulace stavby'!E20="","",'Rekapitulace stavby'!E20)</f>
        <v xml:space="preserve"> </v>
      </c>
      <c r="F24" s="33"/>
      <c r="G24" s="33"/>
      <c r="H24" s="33"/>
      <c r="I24" s="135" t="s">
        <v>26</v>
      </c>
      <c r="J24" s="138" t="str">
        <f>IF('Rekapitulace stavby'!AN20="","",'Rekapitulace stavby'!AN20)</f>
        <v/>
      </c>
      <c r="K24" s="33"/>
      <c r="L24" s="5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5" t="s">
        <v>32</v>
      </c>
      <c r="E26" s="33"/>
      <c r="F26" s="33"/>
      <c r="G26" s="33"/>
      <c r="H26" s="33"/>
      <c r="I26" s="33"/>
      <c r="J26" s="33"/>
      <c r="K26" s="33"/>
      <c r="L26" s="5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5" t="s">
        <v>33</v>
      </c>
      <c r="E30" s="33"/>
      <c r="F30" s="33"/>
      <c r="G30" s="33"/>
      <c r="H30" s="33"/>
      <c r="I30" s="33"/>
      <c r="J30" s="146">
        <f>ROUND(J116, 2)</f>
        <v>0</v>
      </c>
      <c r="K30" s="33"/>
      <c r="L30" s="5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7" t="s">
        <v>35</v>
      </c>
      <c r="G32" s="33"/>
      <c r="H32" s="33"/>
      <c r="I32" s="147" t="s">
        <v>34</v>
      </c>
      <c r="J32" s="147" t="s">
        <v>36</v>
      </c>
      <c r="K32" s="33"/>
      <c r="L32" s="5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8" t="s">
        <v>37</v>
      </c>
      <c r="E33" s="135" t="s">
        <v>38</v>
      </c>
      <c r="F33" s="149">
        <f>ROUND((SUM(BE116:BE122)),  2)</f>
        <v>0</v>
      </c>
      <c r="G33" s="33"/>
      <c r="H33" s="33"/>
      <c r="I33" s="150">
        <v>0.20999999999999999</v>
      </c>
      <c r="J33" s="149">
        <f>ROUND(((SUM(BE116:BE122))*I33),  2)</f>
        <v>0</v>
      </c>
      <c r="K33" s="33"/>
      <c r="L33" s="5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5" t="s">
        <v>39</v>
      </c>
      <c r="F34" s="149">
        <f>ROUND((SUM(BF116:BF122)),  2)</f>
        <v>0</v>
      </c>
      <c r="G34" s="33"/>
      <c r="H34" s="33"/>
      <c r="I34" s="150">
        <v>0.12</v>
      </c>
      <c r="J34" s="149">
        <f>ROUND(((SUM(BF116:BF122))*I34),  2)</f>
        <v>0</v>
      </c>
      <c r="K34" s="33"/>
      <c r="L34" s="5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40</v>
      </c>
      <c r="F35" s="149">
        <f>ROUND((SUM(BG116:BG122)),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41</v>
      </c>
      <c r="F36" s="149">
        <f>ROUND((SUM(BH116:BH122)),  2)</f>
        <v>0</v>
      </c>
      <c r="G36" s="33"/>
      <c r="H36" s="33"/>
      <c r="I36" s="150">
        <v>0.12</v>
      </c>
      <c r="J36" s="149">
        <f>0</f>
        <v>0</v>
      </c>
      <c r="K36" s="33"/>
      <c r="L36" s="5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42</v>
      </c>
      <c r="F37" s="149">
        <f>ROUND((SUM(BI116:BI122)),  2)</f>
        <v>0</v>
      </c>
      <c r="G37" s="33"/>
      <c r="H37" s="33"/>
      <c r="I37" s="150">
        <v>0</v>
      </c>
      <c r="J37" s="149">
        <f>0</f>
        <v>0</v>
      </c>
      <c r="K37" s="33"/>
      <c r="L37" s="5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1"/>
      <c r="D39" s="152" t="s">
        <v>43</v>
      </c>
      <c r="E39" s="153"/>
      <c r="F39" s="153"/>
      <c r="G39" s="154" t="s">
        <v>44</v>
      </c>
      <c r="H39" s="155" t="s">
        <v>45</v>
      </c>
      <c r="I39" s="153"/>
      <c r="J39" s="156">
        <f>SUM(J30:J37)</f>
        <v>0</v>
      </c>
      <c r="K39" s="157"/>
      <c r="L39" s="5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5"/>
      <c r="L41" s="15"/>
    </row>
    <row r="42" s="1" customFormat="1" ht="14.4" customHeight="1">
      <c r="B42" s="15"/>
      <c r="L42" s="15"/>
    </row>
    <row r="43" s="1" customFormat="1" ht="14.4" customHeight="1">
      <c r="B43" s="15"/>
      <c r="L43" s="15"/>
    </row>
    <row r="44" s="1" customFormat="1" ht="14.4" customHeight="1">
      <c r="B44" s="15"/>
      <c r="L44" s="15"/>
    </row>
    <row r="45" s="1" customFormat="1" ht="14.4" customHeight="1">
      <c r="B45" s="15"/>
      <c r="L45" s="15"/>
    </row>
    <row r="46" s="1" customFormat="1" ht="14.4" customHeight="1">
      <c r="B46" s="15"/>
      <c r="L46" s="15"/>
    </row>
    <row r="47" s="1" customFormat="1" ht="14.4" customHeight="1">
      <c r="B47" s="15"/>
      <c r="L47" s="15"/>
    </row>
    <row r="48" s="1" customFormat="1" ht="14.4" customHeight="1">
      <c r="B48" s="15"/>
      <c r="L48" s="15"/>
    </row>
    <row r="49" s="1" customFormat="1" ht="14.4" customHeight="1">
      <c r="B49" s="15"/>
      <c r="L49" s="15"/>
    </row>
    <row r="50" s="2" customFormat="1" ht="14.4" customHeight="1">
      <c r="B50" s="58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58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2" customFormat="1">
      <c r="A61" s="33"/>
      <c r="B61" s="39"/>
      <c r="C61" s="33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5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5"/>
      <c r="L62" s="15"/>
    </row>
    <row r="63">
      <c r="B63" s="15"/>
      <c r="L63" s="15"/>
    </row>
    <row r="64">
      <c r="B64" s="15"/>
      <c r="L64" s="15"/>
    </row>
    <row r="65" s="2" customFormat="1">
      <c r="A65" s="33"/>
      <c r="B65" s="39"/>
      <c r="C65" s="33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5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2" customFormat="1">
      <c r="A76" s="33"/>
      <c r="B76" s="39"/>
      <c r="C76" s="33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5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18" t="s">
        <v>126</v>
      </c>
      <c r="D82" s="35"/>
      <c r="E82" s="35"/>
      <c r="F82" s="35"/>
      <c r="G82" s="35"/>
      <c r="H82" s="35"/>
      <c r="I82" s="35"/>
      <c r="J82" s="35"/>
      <c r="K82" s="35"/>
      <c r="L82" s="5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7" t="s">
        <v>16</v>
      </c>
      <c r="D84" s="35"/>
      <c r="E84" s="35"/>
      <c r="F84" s="35"/>
      <c r="G84" s="35"/>
      <c r="H84" s="35"/>
      <c r="I84" s="35"/>
      <c r="J84" s="35"/>
      <c r="K84" s="35"/>
      <c r="L84" s="5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9" t="str">
        <f>E7</f>
        <v>Servis a údržba UTZ u OŘ Plzeň 2026-2029</v>
      </c>
      <c r="F85" s="27"/>
      <c r="G85" s="27"/>
      <c r="H85" s="27"/>
      <c r="I85" s="35"/>
      <c r="J85" s="35"/>
      <c r="K85" s="35"/>
      <c r="L85" s="5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7" t="s">
        <v>124</v>
      </c>
      <c r="D86" s="35"/>
      <c r="E86" s="35"/>
      <c r="F86" s="35"/>
      <c r="G86" s="35"/>
      <c r="H86" s="35"/>
      <c r="I86" s="35"/>
      <c r="J86" s="35"/>
      <c r="K86" s="35"/>
      <c r="L86" s="5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30" customHeight="1">
      <c r="A87" s="33"/>
      <c r="B87" s="34"/>
      <c r="C87" s="35"/>
      <c r="D87" s="35"/>
      <c r="E87" s="71" t="str">
        <f>E9</f>
        <v>SO 05 - Výrobce SCHMITT+SOHN s.r.o. - servisní prohlídky</v>
      </c>
      <c r="F87" s="35"/>
      <c r="G87" s="35"/>
      <c r="H87" s="35"/>
      <c r="I87" s="35"/>
      <c r="J87" s="35"/>
      <c r="K87" s="35"/>
      <c r="L87" s="5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7" t="s">
        <v>20</v>
      </c>
      <c r="D89" s="35"/>
      <c r="E89" s="35"/>
      <c r="F89" s="22" t="str">
        <f>F12</f>
        <v xml:space="preserve"> </v>
      </c>
      <c r="G89" s="35"/>
      <c r="H89" s="35"/>
      <c r="I89" s="27" t="s">
        <v>22</v>
      </c>
      <c r="J89" s="74" t="str">
        <f>IF(J12="","",J12)</f>
        <v>17. 12. 2025</v>
      </c>
      <c r="K89" s="35"/>
      <c r="L89" s="5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7" t="s">
        <v>24</v>
      </c>
      <c r="D91" s="35"/>
      <c r="E91" s="35"/>
      <c r="F91" s="22" t="str">
        <f>E15</f>
        <v xml:space="preserve"> </v>
      </c>
      <c r="G91" s="35"/>
      <c r="H91" s="35"/>
      <c r="I91" s="27" t="s">
        <v>29</v>
      </c>
      <c r="J91" s="31" t="str">
        <f>E21</f>
        <v xml:space="preserve"> </v>
      </c>
      <c r="K91" s="35"/>
      <c r="L91" s="5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7" t="s">
        <v>27</v>
      </c>
      <c r="D92" s="35"/>
      <c r="E92" s="35"/>
      <c r="F92" s="22" t="str">
        <f>IF(E18="","",E18)</f>
        <v>Vyplň údaj</v>
      </c>
      <c r="G92" s="35"/>
      <c r="H92" s="35"/>
      <c r="I92" s="27" t="s">
        <v>31</v>
      </c>
      <c r="J92" s="31" t="str">
        <f>E24</f>
        <v xml:space="preserve"> </v>
      </c>
      <c r="K92" s="35"/>
      <c r="L92" s="5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0" t="s">
        <v>127</v>
      </c>
      <c r="D94" s="171"/>
      <c r="E94" s="171"/>
      <c r="F94" s="171"/>
      <c r="G94" s="171"/>
      <c r="H94" s="171"/>
      <c r="I94" s="171"/>
      <c r="J94" s="172" t="s">
        <v>128</v>
      </c>
      <c r="K94" s="171"/>
      <c r="L94" s="5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3" t="s">
        <v>129</v>
      </c>
      <c r="D96" s="35"/>
      <c r="E96" s="35"/>
      <c r="F96" s="35"/>
      <c r="G96" s="35"/>
      <c r="H96" s="35"/>
      <c r="I96" s="35"/>
      <c r="J96" s="105">
        <f>J116</f>
        <v>0</v>
      </c>
      <c r="K96" s="35"/>
      <c r="L96" s="5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2" t="s">
        <v>130</v>
      </c>
    </row>
    <row r="97" s="2" customFormat="1" ht="21.84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8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2" customFormat="1" ht="6.96" customHeight="1">
      <c r="A98" s="33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58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102" s="2" customFormat="1" ht="6.96" customHeight="1">
      <c r="A102" s="33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58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4.96" customHeight="1">
      <c r="A103" s="33"/>
      <c r="B103" s="34"/>
      <c r="C103" s="18" t="s">
        <v>131</v>
      </c>
      <c r="D103" s="35"/>
      <c r="E103" s="35"/>
      <c r="F103" s="35"/>
      <c r="G103" s="35"/>
      <c r="H103" s="35"/>
      <c r="I103" s="35"/>
      <c r="J103" s="35"/>
      <c r="K103" s="35"/>
      <c r="L103" s="58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8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12" customHeight="1">
      <c r="A105" s="33"/>
      <c r="B105" s="34"/>
      <c r="C105" s="27" t="s">
        <v>16</v>
      </c>
      <c r="D105" s="35"/>
      <c r="E105" s="35"/>
      <c r="F105" s="35"/>
      <c r="G105" s="35"/>
      <c r="H105" s="35"/>
      <c r="I105" s="35"/>
      <c r="J105" s="35"/>
      <c r="K105" s="35"/>
      <c r="L105" s="58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6.5" customHeight="1">
      <c r="A106" s="33"/>
      <c r="B106" s="34"/>
      <c r="C106" s="35"/>
      <c r="D106" s="35"/>
      <c r="E106" s="169" t="str">
        <f>E7</f>
        <v>Servis a údržba UTZ u OŘ Plzeň 2026-2029</v>
      </c>
      <c r="F106" s="27"/>
      <c r="G106" s="27"/>
      <c r="H106" s="27"/>
      <c r="I106" s="35"/>
      <c r="J106" s="35"/>
      <c r="K106" s="35"/>
      <c r="L106" s="58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2" customHeight="1">
      <c r="A107" s="33"/>
      <c r="B107" s="34"/>
      <c r="C107" s="27" t="s">
        <v>124</v>
      </c>
      <c r="D107" s="35"/>
      <c r="E107" s="35"/>
      <c r="F107" s="35"/>
      <c r="G107" s="35"/>
      <c r="H107" s="35"/>
      <c r="I107" s="35"/>
      <c r="J107" s="35"/>
      <c r="K107" s="35"/>
      <c r="L107" s="58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30" customHeight="1">
      <c r="A108" s="33"/>
      <c r="B108" s="34"/>
      <c r="C108" s="35"/>
      <c r="D108" s="35"/>
      <c r="E108" s="71" t="str">
        <f>E9</f>
        <v>SO 05 - Výrobce SCHMITT+SOHN s.r.o. - servisní prohlídky</v>
      </c>
      <c r="F108" s="35"/>
      <c r="G108" s="35"/>
      <c r="H108" s="35"/>
      <c r="I108" s="35"/>
      <c r="J108" s="35"/>
      <c r="K108" s="35"/>
      <c r="L108" s="58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6.96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8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2" customHeight="1">
      <c r="A110" s="33"/>
      <c r="B110" s="34"/>
      <c r="C110" s="27" t="s">
        <v>20</v>
      </c>
      <c r="D110" s="35"/>
      <c r="E110" s="35"/>
      <c r="F110" s="22" t="str">
        <f>F12</f>
        <v xml:space="preserve"> </v>
      </c>
      <c r="G110" s="35"/>
      <c r="H110" s="35"/>
      <c r="I110" s="27" t="s">
        <v>22</v>
      </c>
      <c r="J110" s="74" t="str">
        <f>IF(J12="","",J12)</f>
        <v>17. 12. 2025</v>
      </c>
      <c r="K110" s="35"/>
      <c r="L110" s="58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6.96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8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5.15" customHeight="1">
      <c r="A112" s="33"/>
      <c r="B112" s="34"/>
      <c r="C112" s="27" t="s">
        <v>24</v>
      </c>
      <c r="D112" s="35"/>
      <c r="E112" s="35"/>
      <c r="F112" s="22" t="str">
        <f>E15</f>
        <v xml:space="preserve"> </v>
      </c>
      <c r="G112" s="35"/>
      <c r="H112" s="35"/>
      <c r="I112" s="27" t="s">
        <v>29</v>
      </c>
      <c r="J112" s="31" t="str">
        <f>E21</f>
        <v xml:space="preserve"> </v>
      </c>
      <c r="K112" s="35"/>
      <c r="L112" s="58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7" t="s">
        <v>27</v>
      </c>
      <c r="D113" s="35"/>
      <c r="E113" s="35"/>
      <c r="F113" s="22" t="str">
        <f>IF(E18="","",E18)</f>
        <v>Vyplň údaj</v>
      </c>
      <c r="G113" s="35"/>
      <c r="H113" s="35"/>
      <c r="I113" s="27" t="s">
        <v>31</v>
      </c>
      <c r="J113" s="31" t="str">
        <f>E24</f>
        <v xml:space="preserve"> </v>
      </c>
      <c r="K113" s="35"/>
      <c r="L113" s="58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0.32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8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9" customFormat="1" ht="29.28" customHeight="1">
      <c r="A115" s="174"/>
      <c r="B115" s="175"/>
      <c r="C115" s="176" t="s">
        <v>132</v>
      </c>
      <c r="D115" s="177" t="s">
        <v>58</v>
      </c>
      <c r="E115" s="177" t="s">
        <v>54</v>
      </c>
      <c r="F115" s="177" t="s">
        <v>55</v>
      </c>
      <c r="G115" s="177" t="s">
        <v>133</v>
      </c>
      <c r="H115" s="177" t="s">
        <v>134</v>
      </c>
      <c r="I115" s="177" t="s">
        <v>135</v>
      </c>
      <c r="J115" s="178" t="s">
        <v>128</v>
      </c>
      <c r="K115" s="179" t="s">
        <v>136</v>
      </c>
      <c r="L115" s="180"/>
      <c r="M115" s="95" t="s">
        <v>1</v>
      </c>
      <c r="N115" s="96" t="s">
        <v>37</v>
      </c>
      <c r="O115" s="96" t="s">
        <v>137</v>
      </c>
      <c r="P115" s="96" t="s">
        <v>138</v>
      </c>
      <c r="Q115" s="96" t="s">
        <v>139</v>
      </c>
      <c r="R115" s="96" t="s">
        <v>140</v>
      </c>
      <c r="S115" s="96" t="s">
        <v>141</v>
      </c>
      <c r="T115" s="97" t="s">
        <v>142</v>
      </c>
      <c r="U115" s="174"/>
      <c r="V115" s="174"/>
      <c r="W115" s="174"/>
      <c r="X115" s="174"/>
      <c r="Y115" s="174"/>
      <c r="Z115" s="174"/>
      <c r="AA115" s="174"/>
      <c r="AB115" s="174"/>
      <c r="AC115" s="174"/>
      <c r="AD115" s="174"/>
      <c r="AE115" s="174"/>
    </row>
    <row r="116" s="2" customFormat="1" ht="22.8" customHeight="1">
      <c r="A116" s="33"/>
      <c r="B116" s="34"/>
      <c r="C116" s="102" t="s">
        <v>143</v>
      </c>
      <c r="D116" s="35"/>
      <c r="E116" s="35"/>
      <c r="F116" s="35"/>
      <c r="G116" s="35"/>
      <c r="H116" s="35"/>
      <c r="I116" s="35"/>
      <c r="J116" s="181">
        <f>BK116</f>
        <v>0</v>
      </c>
      <c r="K116" s="35"/>
      <c r="L116" s="39"/>
      <c r="M116" s="98"/>
      <c r="N116" s="182"/>
      <c r="O116" s="99"/>
      <c r="P116" s="183">
        <f>SUM(P117:P122)</f>
        <v>0</v>
      </c>
      <c r="Q116" s="99"/>
      <c r="R116" s="183">
        <f>SUM(R117:R122)</f>
        <v>0</v>
      </c>
      <c r="S116" s="99"/>
      <c r="T116" s="184">
        <f>SUM(T117:T122)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2" t="s">
        <v>72</v>
      </c>
      <c r="AU116" s="12" t="s">
        <v>130</v>
      </c>
      <c r="BK116" s="185">
        <f>SUM(BK117:BK122)</f>
        <v>0</v>
      </c>
    </row>
    <row r="117" s="2" customFormat="1" ht="24.15" customHeight="1">
      <c r="A117" s="33"/>
      <c r="B117" s="34"/>
      <c r="C117" s="186" t="s">
        <v>81</v>
      </c>
      <c r="D117" s="186" t="s">
        <v>144</v>
      </c>
      <c r="E117" s="187" t="s">
        <v>195</v>
      </c>
      <c r="F117" s="188" t="s">
        <v>196</v>
      </c>
      <c r="G117" s="189" t="s">
        <v>146</v>
      </c>
      <c r="H117" s="190">
        <v>72</v>
      </c>
      <c r="I117" s="191"/>
      <c r="J117" s="192">
        <f>ROUND(I117*H117,2)</f>
        <v>0</v>
      </c>
      <c r="K117" s="193"/>
      <c r="L117" s="39"/>
      <c r="M117" s="194" t="s">
        <v>1</v>
      </c>
      <c r="N117" s="195" t="s">
        <v>38</v>
      </c>
      <c r="O117" s="86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8" t="s">
        <v>147</v>
      </c>
      <c r="AT117" s="198" t="s">
        <v>144</v>
      </c>
      <c r="AU117" s="198" t="s">
        <v>73</v>
      </c>
      <c r="AY117" s="12" t="s">
        <v>148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2" t="s">
        <v>81</v>
      </c>
      <c r="BK117" s="199">
        <f>ROUND(I117*H117,2)</f>
        <v>0</v>
      </c>
      <c r="BL117" s="12" t="s">
        <v>147</v>
      </c>
      <c r="BM117" s="198" t="s">
        <v>197</v>
      </c>
    </row>
    <row r="118" s="2" customFormat="1">
      <c r="A118" s="33"/>
      <c r="B118" s="34"/>
      <c r="C118" s="35"/>
      <c r="D118" s="200" t="s">
        <v>150</v>
      </c>
      <c r="E118" s="35"/>
      <c r="F118" s="201" t="s">
        <v>198</v>
      </c>
      <c r="G118" s="35"/>
      <c r="H118" s="35"/>
      <c r="I118" s="202"/>
      <c r="J118" s="35"/>
      <c r="K118" s="35"/>
      <c r="L118" s="39"/>
      <c r="M118" s="203"/>
      <c r="N118" s="204"/>
      <c r="O118" s="86"/>
      <c r="P118" s="86"/>
      <c r="Q118" s="86"/>
      <c r="R118" s="86"/>
      <c r="S118" s="86"/>
      <c r="T118" s="87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2" t="s">
        <v>150</v>
      </c>
      <c r="AU118" s="12" t="s">
        <v>73</v>
      </c>
    </row>
    <row r="119" s="2" customFormat="1">
      <c r="A119" s="33"/>
      <c r="B119" s="34"/>
      <c r="C119" s="35"/>
      <c r="D119" s="200" t="s">
        <v>152</v>
      </c>
      <c r="E119" s="35"/>
      <c r="F119" s="205" t="s">
        <v>153</v>
      </c>
      <c r="G119" s="35"/>
      <c r="H119" s="35"/>
      <c r="I119" s="202"/>
      <c r="J119" s="35"/>
      <c r="K119" s="35"/>
      <c r="L119" s="39"/>
      <c r="M119" s="203"/>
      <c r="N119" s="204"/>
      <c r="O119" s="86"/>
      <c r="P119" s="86"/>
      <c r="Q119" s="86"/>
      <c r="R119" s="86"/>
      <c r="S119" s="86"/>
      <c r="T119" s="87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2" t="s">
        <v>152</v>
      </c>
      <c r="AU119" s="12" t="s">
        <v>73</v>
      </c>
    </row>
    <row r="120" s="10" customFormat="1">
      <c r="A120" s="10"/>
      <c r="B120" s="206"/>
      <c r="C120" s="207"/>
      <c r="D120" s="200" t="s">
        <v>154</v>
      </c>
      <c r="E120" s="208" t="s">
        <v>1</v>
      </c>
      <c r="F120" s="209" t="s">
        <v>177</v>
      </c>
      <c r="G120" s="207"/>
      <c r="H120" s="210">
        <v>36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6" t="s">
        <v>154</v>
      </c>
      <c r="AU120" s="216" t="s">
        <v>73</v>
      </c>
      <c r="AV120" s="10" t="s">
        <v>83</v>
      </c>
      <c r="AW120" s="10" t="s">
        <v>30</v>
      </c>
      <c r="AX120" s="10" t="s">
        <v>73</v>
      </c>
      <c r="AY120" s="216" t="s">
        <v>148</v>
      </c>
    </row>
    <row r="121" s="10" customFormat="1">
      <c r="A121" s="10"/>
      <c r="B121" s="206"/>
      <c r="C121" s="207"/>
      <c r="D121" s="200" t="s">
        <v>154</v>
      </c>
      <c r="E121" s="208" t="s">
        <v>1</v>
      </c>
      <c r="F121" s="209" t="s">
        <v>199</v>
      </c>
      <c r="G121" s="207"/>
      <c r="H121" s="210">
        <v>2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6" t="s">
        <v>154</v>
      </c>
      <c r="AU121" s="216" t="s">
        <v>73</v>
      </c>
      <c r="AV121" s="10" t="s">
        <v>83</v>
      </c>
      <c r="AW121" s="10" t="s">
        <v>30</v>
      </c>
      <c r="AX121" s="10" t="s">
        <v>73</v>
      </c>
      <c r="AY121" s="216" t="s">
        <v>148</v>
      </c>
    </row>
    <row r="122" s="10" customFormat="1">
      <c r="A122" s="10"/>
      <c r="B122" s="206"/>
      <c r="C122" s="207"/>
      <c r="D122" s="200" t="s">
        <v>154</v>
      </c>
      <c r="E122" s="208" t="s">
        <v>1</v>
      </c>
      <c r="F122" s="209" t="s">
        <v>157</v>
      </c>
      <c r="G122" s="207"/>
      <c r="H122" s="210">
        <v>72</v>
      </c>
      <c r="I122" s="211"/>
      <c r="J122" s="207"/>
      <c r="K122" s="207"/>
      <c r="L122" s="212"/>
      <c r="M122" s="217"/>
      <c r="N122" s="218"/>
      <c r="O122" s="218"/>
      <c r="P122" s="218"/>
      <c r="Q122" s="218"/>
      <c r="R122" s="218"/>
      <c r="S122" s="218"/>
      <c r="T122" s="219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6" t="s">
        <v>154</v>
      </c>
      <c r="AU122" s="216" t="s">
        <v>73</v>
      </c>
      <c r="AV122" s="10" t="s">
        <v>83</v>
      </c>
      <c r="AW122" s="10" t="s">
        <v>30</v>
      </c>
      <c r="AX122" s="10" t="s">
        <v>81</v>
      </c>
      <c r="AY122" s="216" t="s">
        <v>148</v>
      </c>
    </row>
    <row r="123" s="2" customFormat="1" ht="6.96" customHeight="1">
      <c r="A123" s="33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39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sheetProtection sheet="1" autoFilter="0" formatColumns="0" formatRows="0" objects="1" scenarios="1" spinCount="100000" saltValue="X3QYRBIVYLnT0gpJCyN40CM+VtLAZit2jeyEtDwjakQpPwOEevUcsv6r1HiiF+5eLSr4gKxMprqkzIZGaVsKhg==" hashValue="Pq1pz/XxUkg9SRyljKVc5yNrbnIs3O476tF8CHuaWor/+a0CdPl3N73zMnMVpAMWkgHuD2iVuTXWgYNh+hLUoQ==" algorithmName="SHA-512" password="CC35"/>
  <autoFilter ref="C115:K12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98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5"/>
      <c r="AT3" s="12" t="s">
        <v>83</v>
      </c>
    </row>
    <row r="4" s="1" customFormat="1" ht="24.96" customHeight="1">
      <c r="B4" s="15"/>
      <c r="D4" s="133" t="s">
        <v>123</v>
      </c>
      <c r="L4" s="15"/>
      <c r="M4" s="134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35" t="s">
        <v>16</v>
      </c>
      <c r="L6" s="15"/>
    </row>
    <row r="7" s="1" customFormat="1" ht="16.5" customHeight="1">
      <c r="B7" s="15"/>
      <c r="E7" s="136" t="str">
        <f>'Rekapitulace stavby'!K6</f>
        <v>Servis a údržba UTZ u OŘ Plzeň 2026-2029</v>
      </c>
      <c r="F7" s="135"/>
      <c r="G7" s="135"/>
      <c r="H7" s="135"/>
      <c r="L7" s="15"/>
    </row>
    <row r="8" s="2" customFormat="1" ht="12" customHeight="1">
      <c r="A8" s="33"/>
      <c r="B8" s="39"/>
      <c r="C8" s="33"/>
      <c r="D8" s="135" t="s">
        <v>124</v>
      </c>
      <c r="E8" s="33"/>
      <c r="F8" s="33"/>
      <c r="G8" s="33"/>
      <c r="H8" s="33"/>
      <c r="I8" s="33"/>
      <c r="J8" s="33"/>
      <c r="K8" s="33"/>
      <c r="L8" s="5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30" customHeight="1">
      <c r="A9" s="33"/>
      <c r="B9" s="39"/>
      <c r="C9" s="33"/>
      <c r="D9" s="33"/>
      <c r="E9" s="137" t="s">
        <v>200</v>
      </c>
      <c r="F9" s="33"/>
      <c r="G9" s="33"/>
      <c r="H9" s="33"/>
      <c r="I9" s="33"/>
      <c r="J9" s="33"/>
      <c r="K9" s="33"/>
      <c r="L9" s="5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5" t="s">
        <v>18</v>
      </c>
      <c r="E11" s="33"/>
      <c r="F11" s="138" t="s">
        <v>1</v>
      </c>
      <c r="G11" s="33"/>
      <c r="H11" s="33"/>
      <c r="I11" s="135" t="s">
        <v>19</v>
      </c>
      <c r="J11" s="138" t="s">
        <v>1</v>
      </c>
      <c r="K11" s="33"/>
      <c r="L11" s="5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17. 12. 2025</v>
      </c>
      <c r="K12" s="33"/>
      <c r="L12" s="5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5" t="s">
        <v>24</v>
      </c>
      <c r="E14" s="33"/>
      <c r="F14" s="33"/>
      <c r="G14" s="33"/>
      <c r="H14" s="33"/>
      <c r="I14" s="135" t="s">
        <v>25</v>
      </c>
      <c r="J14" s="138" t="str">
        <f>IF('Rekapitulace stavby'!AN10="","",'Rekapitulace stavby'!AN10)</f>
        <v/>
      </c>
      <c r="K14" s="33"/>
      <c r="L14" s="5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8" t="str">
        <f>IF('Rekapitulace stavby'!E11="","",'Rekapitulace stavby'!E11)</f>
        <v xml:space="preserve"> </v>
      </c>
      <c r="F15" s="33"/>
      <c r="G15" s="33"/>
      <c r="H15" s="33"/>
      <c r="I15" s="135" t="s">
        <v>26</v>
      </c>
      <c r="J15" s="138" t="str">
        <f>IF('Rekapitulace stavby'!AN11="","",'Rekapitulace stavby'!AN11)</f>
        <v/>
      </c>
      <c r="K15" s="33"/>
      <c r="L15" s="5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5" t="s">
        <v>27</v>
      </c>
      <c r="E17" s="33"/>
      <c r="F17" s="33"/>
      <c r="G17" s="33"/>
      <c r="H17" s="33"/>
      <c r="I17" s="135" t="s">
        <v>25</v>
      </c>
      <c r="J17" s="28" t="str">
        <f>'Rekapitulace stavby'!AN13</f>
        <v>Vyplň údaj</v>
      </c>
      <c r="K17" s="33"/>
      <c r="L17" s="5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28" t="str">
        <f>'Rekapitulace stavby'!E14</f>
        <v>Vyplň údaj</v>
      </c>
      <c r="F18" s="138"/>
      <c r="G18" s="138"/>
      <c r="H18" s="138"/>
      <c r="I18" s="135" t="s">
        <v>26</v>
      </c>
      <c r="J18" s="28" t="str">
        <f>'Rekapitulace stavby'!AN14</f>
        <v>Vyplň údaj</v>
      </c>
      <c r="K18" s="33"/>
      <c r="L18" s="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5" t="s">
        <v>29</v>
      </c>
      <c r="E20" s="33"/>
      <c r="F20" s="33"/>
      <c r="G20" s="33"/>
      <c r="H20" s="33"/>
      <c r="I20" s="135" t="s">
        <v>25</v>
      </c>
      <c r="J20" s="138" t="str">
        <f>IF('Rekapitulace stavby'!AN16="","",'Rekapitulace stavby'!AN16)</f>
        <v/>
      </c>
      <c r="K20" s="33"/>
      <c r="L20" s="5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8" t="str">
        <f>IF('Rekapitulace stavby'!E17="","",'Rekapitulace stavby'!E17)</f>
        <v xml:space="preserve"> </v>
      </c>
      <c r="F21" s="33"/>
      <c r="G21" s="33"/>
      <c r="H21" s="33"/>
      <c r="I21" s="135" t="s">
        <v>26</v>
      </c>
      <c r="J21" s="138" t="str">
        <f>IF('Rekapitulace stavby'!AN17="","",'Rekapitulace stavby'!AN17)</f>
        <v/>
      </c>
      <c r="K21" s="33"/>
      <c r="L21" s="5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5" t="s">
        <v>31</v>
      </c>
      <c r="E23" s="33"/>
      <c r="F23" s="33"/>
      <c r="G23" s="33"/>
      <c r="H23" s="33"/>
      <c r="I23" s="135" t="s">
        <v>25</v>
      </c>
      <c r="J23" s="138" t="str">
        <f>IF('Rekapitulace stavby'!AN19="","",'Rekapitulace stavby'!AN19)</f>
        <v/>
      </c>
      <c r="K23" s="33"/>
      <c r="L23" s="5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8" t="str">
        <f>IF('Rekapitulace stavby'!E20="","",'Rekapitulace stavby'!E20)</f>
        <v xml:space="preserve"> </v>
      </c>
      <c r="F24" s="33"/>
      <c r="G24" s="33"/>
      <c r="H24" s="33"/>
      <c r="I24" s="135" t="s">
        <v>26</v>
      </c>
      <c r="J24" s="138" t="str">
        <f>IF('Rekapitulace stavby'!AN20="","",'Rekapitulace stavby'!AN20)</f>
        <v/>
      </c>
      <c r="K24" s="33"/>
      <c r="L24" s="5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5" t="s">
        <v>32</v>
      </c>
      <c r="E26" s="33"/>
      <c r="F26" s="33"/>
      <c r="G26" s="33"/>
      <c r="H26" s="33"/>
      <c r="I26" s="33"/>
      <c r="J26" s="33"/>
      <c r="K26" s="33"/>
      <c r="L26" s="5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5" t="s">
        <v>33</v>
      </c>
      <c r="E30" s="33"/>
      <c r="F30" s="33"/>
      <c r="G30" s="33"/>
      <c r="H30" s="33"/>
      <c r="I30" s="33"/>
      <c r="J30" s="146">
        <f>ROUND(J116, 2)</f>
        <v>0</v>
      </c>
      <c r="K30" s="33"/>
      <c r="L30" s="5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7" t="s">
        <v>35</v>
      </c>
      <c r="G32" s="33"/>
      <c r="H32" s="33"/>
      <c r="I32" s="147" t="s">
        <v>34</v>
      </c>
      <c r="J32" s="147" t="s">
        <v>36</v>
      </c>
      <c r="K32" s="33"/>
      <c r="L32" s="5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8" t="s">
        <v>37</v>
      </c>
      <c r="E33" s="135" t="s">
        <v>38</v>
      </c>
      <c r="F33" s="149">
        <f>ROUND((SUM(BE116:BE128)),  2)</f>
        <v>0</v>
      </c>
      <c r="G33" s="33"/>
      <c r="H33" s="33"/>
      <c r="I33" s="150">
        <v>0.20999999999999999</v>
      </c>
      <c r="J33" s="149">
        <f>ROUND(((SUM(BE116:BE128))*I33),  2)</f>
        <v>0</v>
      </c>
      <c r="K33" s="33"/>
      <c r="L33" s="5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5" t="s">
        <v>39</v>
      </c>
      <c r="F34" s="149">
        <f>ROUND((SUM(BF116:BF128)),  2)</f>
        <v>0</v>
      </c>
      <c r="G34" s="33"/>
      <c r="H34" s="33"/>
      <c r="I34" s="150">
        <v>0.12</v>
      </c>
      <c r="J34" s="149">
        <f>ROUND(((SUM(BF116:BF128))*I34),  2)</f>
        <v>0</v>
      </c>
      <c r="K34" s="33"/>
      <c r="L34" s="5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40</v>
      </c>
      <c r="F35" s="149">
        <f>ROUND((SUM(BG116:BG128)),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41</v>
      </c>
      <c r="F36" s="149">
        <f>ROUND((SUM(BH116:BH128)),  2)</f>
        <v>0</v>
      </c>
      <c r="G36" s="33"/>
      <c r="H36" s="33"/>
      <c r="I36" s="150">
        <v>0.12</v>
      </c>
      <c r="J36" s="149">
        <f>0</f>
        <v>0</v>
      </c>
      <c r="K36" s="33"/>
      <c r="L36" s="5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42</v>
      </c>
      <c r="F37" s="149">
        <f>ROUND((SUM(BI116:BI128)),  2)</f>
        <v>0</v>
      </c>
      <c r="G37" s="33"/>
      <c r="H37" s="33"/>
      <c r="I37" s="150">
        <v>0</v>
      </c>
      <c r="J37" s="149">
        <f>0</f>
        <v>0</v>
      </c>
      <c r="K37" s="33"/>
      <c r="L37" s="5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1"/>
      <c r="D39" s="152" t="s">
        <v>43</v>
      </c>
      <c r="E39" s="153"/>
      <c r="F39" s="153"/>
      <c r="G39" s="154" t="s">
        <v>44</v>
      </c>
      <c r="H39" s="155" t="s">
        <v>45</v>
      </c>
      <c r="I39" s="153"/>
      <c r="J39" s="156">
        <f>SUM(J30:J37)</f>
        <v>0</v>
      </c>
      <c r="K39" s="157"/>
      <c r="L39" s="5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5"/>
      <c r="L41" s="15"/>
    </row>
    <row r="42" s="1" customFormat="1" ht="14.4" customHeight="1">
      <c r="B42" s="15"/>
      <c r="L42" s="15"/>
    </row>
    <row r="43" s="1" customFormat="1" ht="14.4" customHeight="1">
      <c r="B43" s="15"/>
      <c r="L43" s="15"/>
    </row>
    <row r="44" s="1" customFormat="1" ht="14.4" customHeight="1">
      <c r="B44" s="15"/>
      <c r="L44" s="15"/>
    </row>
    <row r="45" s="1" customFormat="1" ht="14.4" customHeight="1">
      <c r="B45" s="15"/>
      <c r="L45" s="15"/>
    </row>
    <row r="46" s="1" customFormat="1" ht="14.4" customHeight="1">
      <c r="B46" s="15"/>
      <c r="L46" s="15"/>
    </row>
    <row r="47" s="1" customFormat="1" ht="14.4" customHeight="1">
      <c r="B47" s="15"/>
      <c r="L47" s="15"/>
    </row>
    <row r="48" s="1" customFormat="1" ht="14.4" customHeight="1">
      <c r="B48" s="15"/>
      <c r="L48" s="15"/>
    </row>
    <row r="49" s="1" customFormat="1" ht="14.4" customHeight="1">
      <c r="B49" s="15"/>
      <c r="L49" s="15"/>
    </row>
    <row r="50" s="2" customFormat="1" ht="14.4" customHeight="1">
      <c r="B50" s="58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58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2" customFormat="1">
      <c r="A61" s="33"/>
      <c r="B61" s="39"/>
      <c r="C61" s="33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5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5"/>
      <c r="L62" s="15"/>
    </row>
    <row r="63">
      <c r="B63" s="15"/>
      <c r="L63" s="15"/>
    </row>
    <row r="64">
      <c r="B64" s="15"/>
      <c r="L64" s="15"/>
    </row>
    <row r="65" s="2" customFormat="1">
      <c r="A65" s="33"/>
      <c r="B65" s="39"/>
      <c r="C65" s="33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5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2" customFormat="1">
      <c r="A76" s="33"/>
      <c r="B76" s="39"/>
      <c r="C76" s="33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5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18" t="s">
        <v>126</v>
      </c>
      <c r="D82" s="35"/>
      <c r="E82" s="35"/>
      <c r="F82" s="35"/>
      <c r="G82" s="35"/>
      <c r="H82" s="35"/>
      <c r="I82" s="35"/>
      <c r="J82" s="35"/>
      <c r="K82" s="35"/>
      <c r="L82" s="5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7" t="s">
        <v>16</v>
      </c>
      <c r="D84" s="35"/>
      <c r="E84" s="35"/>
      <c r="F84" s="35"/>
      <c r="G84" s="35"/>
      <c r="H84" s="35"/>
      <c r="I84" s="35"/>
      <c r="J84" s="35"/>
      <c r="K84" s="35"/>
      <c r="L84" s="5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9" t="str">
        <f>E7</f>
        <v>Servis a údržba UTZ u OŘ Plzeň 2026-2029</v>
      </c>
      <c r="F85" s="27"/>
      <c r="G85" s="27"/>
      <c r="H85" s="27"/>
      <c r="I85" s="35"/>
      <c r="J85" s="35"/>
      <c r="K85" s="35"/>
      <c r="L85" s="5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7" t="s">
        <v>124</v>
      </c>
      <c r="D86" s="35"/>
      <c r="E86" s="35"/>
      <c r="F86" s="35"/>
      <c r="G86" s="35"/>
      <c r="H86" s="35"/>
      <c r="I86" s="35"/>
      <c r="J86" s="35"/>
      <c r="K86" s="35"/>
      <c r="L86" s="5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30" customHeight="1">
      <c r="A87" s="33"/>
      <c r="B87" s="34"/>
      <c r="C87" s="35"/>
      <c r="D87" s="35"/>
      <c r="E87" s="71" t="str">
        <f>E9</f>
        <v>SO 06 - Výrobce TRAMONTÁŽ, spol s r. o., Chrudim - servisní prohlídky</v>
      </c>
      <c r="F87" s="35"/>
      <c r="G87" s="35"/>
      <c r="H87" s="35"/>
      <c r="I87" s="35"/>
      <c r="J87" s="35"/>
      <c r="K87" s="35"/>
      <c r="L87" s="5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7" t="s">
        <v>20</v>
      </c>
      <c r="D89" s="35"/>
      <c r="E89" s="35"/>
      <c r="F89" s="22" t="str">
        <f>F12</f>
        <v xml:space="preserve"> </v>
      </c>
      <c r="G89" s="35"/>
      <c r="H89" s="35"/>
      <c r="I89" s="27" t="s">
        <v>22</v>
      </c>
      <c r="J89" s="74" t="str">
        <f>IF(J12="","",J12)</f>
        <v>17. 12. 2025</v>
      </c>
      <c r="K89" s="35"/>
      <c r="L89" s="5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7" t="s">
        <v>24</v>
      </c>
      <c r="D91" s="35"/>
      <c r="E91" s="35"/>
      <c r="F91" s="22" t="str">
        <f>E15</f>
        <v xml:space="preserve"> </v>
      </c>
      <c r="G91" s="35"/>
      <c r="H91" s="35"/>
      <c r="I91" s="27" t="s">
        <v>29</v>
      </c>
      <c r="J91" s="31" t="str">
        <f>E21</f>
        <v xml:space="preserve"> </v>
      </c>
      <c r="K91" s="35"/>
      <c r="L91" s="5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7" t="s">
        <v>27</v>
      </c>
      <c r="D92" s="35"/>
      <c r="E92" s="35"/>
      <c r="F92" s="22" t="str">
        <f>IF(E18="","",E18)</f>
        <v>Vyplň údaj</v>
      </c>
      <c r="G92" s="35"/>
      <c r="H92" s="35"/>
      <c r="I92" s="27" t="s">
        <v>31</v>
      </c>
      <c r="J92" s="31" t="str">
        <f>E24</f>
        <v xml:space="preserve"> </v>
      </c>
      <c r="K92" s="35"/>
      <c r="L92" s="5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0" t="s">
        <v>127</v>
      </c>
      <c r="D94" s="171"/>
      <c r="E94" s="171"/>
      <c r="F94" s="171"/>
      <c r="G94" s="171"/>
      <c r="H94" s="171"/>
      <c r="I94" s="171"/>
      <c r="J94" s="172" t="s">
        <v>128</v>
      </c>
      <c r="K94" s="171"/>
      <c r="L94" s="5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3" t="s">
        <v>129</v>
      </c>
      <c r="D96" s="35"/>
      <c r="E96" s="35"/>
      <c r="F96" s="35"/>
      <c r="G96" s="35"/>
      <c r="H96" s="35"/>
      <c r="I96" s="35"/>
      <c r="J96" s="105">
        <f>J116</f>
        <v>0</v>
      </c>
      <c r="K96" s="35"/>
      <c r="L96" s="5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2" t="s">
        <v>130</v>
      </c>
    </row>
    <row r="97" s="2" customFormat="1" ht="21.84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8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2" customFormat="1" ht="6.96" customHeight="1">
      <c r="A98" s="33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58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102" s="2" customFormat="1" ht="6.96" customHeight="1">
      <c r="A102" s="33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58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4.96" customHeight="1">
      <c r="A103" s="33"/>
      <c r="B103" s="34"/>
      <c r="C103" s="18" t="s">
        <v>131</v>
      </c>
      <c r="D103" s="35"/>
      <c r="E103" s="35"/>
      <c r="F103" s="35"/>
      <c r="G103" s="35"/>
      <c r="H103" s="35"/>
      <c r="I103" s="35"/>
      <c r="J103" s="35"/>
      <c r="K103" s="35"/>
      <c r="L103" s="58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8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12" customHeight="1">
      <c r="A105" s="33"/>
      <c r="B105" s="34"/>
      <c r="C105" s="27" t="s">
        <v>16</v>
      </c>
      <c r="D105" s="35"/>
      <c r="E105" s="35"/>
      <c r="F105" s="35"/>
      <c r="G105" s="35"/>
      <c r="H105" s="35"/>
      <c r="I105" s="35"/>
      <c r="J105" s="35"/>
      <c r="K105" s="35"/>
      <c r="L105" s="58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6.5" customHeight="1">
      <c r="A106" s="33"/>
      <c r="B106" s="34"/>
      <c r="C106" s="35"/>
      <c r="D106" s="35"/>
      <c r="E106" s="169" t="str">
        <f>E7</f>
        <v>Servis a údržba UTZ u OŘ Plzeň 2026-2029</v>
      </c>
      <c r="F106" s="27"/>
      <c r="G106" s="27"/>
      <c r="H106" s="27"/>
      <c r="I106" s="35"/>
      <c r="J106" s="35"/>
      <c r="K106" s="35"/>
      <c r="L106" s="58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2" customHeight="1">
      <c r="A107" s="33"/>
      <c r="B107" s="34"/>
      <c r="C107" s="27" t="s">
        <v>124</v>
      </c>
      <c r="D107" s="35"/>
      <c r="E107" s="35"/>
      <c r="F107" s="35"/>
      <c r="G107" s="35"/>
      <c r="H107" s="35"/>
      <c r="I107" s="35"/>
      <c r="J107" s="35"/>
      <c r="K107" s="35"/>
      <c r="L107" s="58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30" customHeight="1">
      <c r="A108" s="33"/>
      <c r="B108" s="34"/>
      <c r="C108" s="35"/>
      <c r="D108" s="35"/>
      <c r="E108" s="71" t="str">
        <f>E9</f>
        <v>SO 06 - Výrobce TRAMONTÁŽ, spol s r. o., Chrudim - servisní prohlídky</v>
      </c>
      <c r="F108" s="35"/>
      <c r="G108" s="35"/>
      <c r="H108" s="35"/>
      <c r="I108" s="35"/>
      <c r="J108" s="35"/>
      <c r="K108" s="35"/>
      <c r="L108" s="58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6.96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8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2" customHeight="1">
      <c r="A110" s="33"/>
      <c r="B110" s="34"/>
      <c r="C110" s="27" t="s">
        <v>20</v>
      </c>
      <c r="D110" s="35"/>
      <c r="E110" s="35"/>
      <c r="F110" s="22" t="str">
        <f>F12</f>
        <v xml:space="preserve"> </v>
      </c>
      <c r="G110" s="35"/>
      <c r="H110" s="35"/>
      <c r="I110" s="27" t="s">
        <v>22</v>
      </c>
      <c r="J110" s="74" t="str">
        <f>IF(J12="","",J12)</f>
        <v>17. 12. 2025</v>
      </c>
      <c r="K110" s="35"/>
      <c r="L110" s="58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6.96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8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5.15" customHeight="1">
      <c r="A112" s="33"/>
      <c r="B112" s="34"/>
      <c r="C112" s="27" t="s">
        <v>24</v>
      </c>
      <c r="D112" s="35"/>
      <c r="E112" s="35"/>
      <c r="F112" s="22" t="str">
        <f>E15</f>
        <v xml:space="preserve"> </v>
      </c>
      <c r="G112" s="35"/>
      <c r="H112" s="35"/>
      <c r="I112" s="27" t="s">
        <v>29</v>
      </c>
      <c r="J112" s="31" t="str">
        <f>E21</f>
        <v xml:space="preserve"> </v>
      </c>
      <c r="K112" s="35"/>
      <c r="L112" s="58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7" t="s">
        <v>27</v>
      </c>
      <c r="D113" s="35"/>
      <c r="E113" s="35"/>
      <c r="F113" s="22" t="str">
        <f>IF(E18="","",E18)</f>
        <v>Vyplň údaj</v>
      </c>
      <c r="G113" s="35"/>
      <c r="H113" s="35"/>
      <c r="I113" s="27" t="s">
        <v>31</v>
      </c>
      <c r="J113" s="31" t="str">
        <f>E24</f>
        <v xml:space="preserve"> </v>
      </c>
      <c r="K113" s="35"/>
      <c r="L113" s="58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0.32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8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9" customFormat="1" ht="29.28" customHeight="1">
      <c r="A115" s="174"/>
      <c r="B115" s="175"/>
      <c r="C115" s="176" t="s">
        <v>132</v>
      </c>
      <c r="D115" s="177" t="s">
        <v>58</v>
      </c>
      <c r="E115" s="177" t="s">
        <v>54</v>
      </c>
      <c r="F115" s="177" t="s">
        <v>55</v>
      </c>
      <c r="G115" s="177" t="s">
        <v>133</v>
      </c>
      <c r="H115" s="177" t="s">
        <v>134</v>
      </c>
      <c r="I115" s="177" t="s">
        <v>135</v>
      </c>
      <c r="J115" s="178" t="s">
        <v>128</v>
      </c>
      <c r="K115" s="179" t="s">
        <v>136</v>
      </c>
      <c r="L115" s="180"/>
      <c r="M115" s="95" t="s">
        <v>1</v>
      </c>
      <c r="N115" s="96" t="s">
        <v>37</v>
      </c>
      <c r="O115" s="96" t="s">
        <v>137</v>
      </c>
      <c r="P115" s="96" t="s">
        <v>138</v>
      </c>
      <c r="Q115" s="96" t="s">
        <v>139</v>
      </c>
      <c r="R115" s="96" t="s">
        <v>140</v>
      </c>
      <c r="S115" s="96" t="s">
        <v>141</v>
      </c>
      <c r="T115" s="97" t="s">
        <v>142</v>
      </c>
      <c r="U115" s="174"/>
      <c r="V115" s="174"/>
      <c r="W115" s="174"/>
      <c r="X115" s="174"/>
      <c r="Y115" s="174"/>
      <c r="Z115" s="174"/>
      <c r="AA115" s="174"/>
      <c r="AB115" s="174"/>
      <c r="AC115" s="174"/>
      <c r="AD115" s="174"/>
      <c r="AE115" s="174"/>
    </row>
    <row r="116" s="2" customFormat="1" ht="22.8" customHeight="1">
      <c r="A116" s="33"/>
      <c r="B116" s="34"/>
      <c r="C116" s="102" t="s">
        <v>143</v>
      </c>
      <c r="D116" s="35"/>
      <c r="E116" s="35"/>
      <c r="F116" s="35"/>
      <c r="G116" s="35"/>
      <c r="H116" s="35"/>
      <c r="I116" s="35"/>
      <c r="J116" s="181">
        <f>BK116</f>
        <v>0</v>
      </c>
      <c r="K116" s="35"/>
      <c r="L116" s="39"/>
      <c r="M116" s="98"/>
      <c r="N116" s="182"/>
      <c r="O116" s="99"/>
      <c r="P116" s="183">
        <f>SUM(P117:P128)</f>
        <v>0</v>
      </c>
      <c r="Q116" s="99"/>
      <c r="R116" s="183">
        <f>SUM(R117:R128)</f>
        <v>0</v>
      </c>
      <c r="S116" s="99"/>
      <c r="T116" s="184">
        <f>SUM(T117:T128)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2" t="s">
        <v>72</v>
      </c>
      <c r="AU116" s="12" t="s">
        <v>130</v>
      </c>
      <c r="BK116" s="185">
        <f>SUM(BK117:BK128)</f>
        <v>0</v>
      </c>
    </row>
    <row r="117" s="2" customFormat="1" ht="24.15" customHeight="1">
      <c r="A117" s="33"/>
      <c r="B117" s="34"/>
      <c r="C117" s="186" t="s">
        <v>81</v>
      </c>
      <c r="D117" s="186" t="s">
        <v>144</v>
      </c>
      <c r="E117" s="187" t="s">
        <v>195</v>
      </c>
      <c r="F117" s="188" t="s">
        <v>201</v>
      </c>
      <c r="G117" s="189" t="s">
        <v>146</v>
      </c>
      <c r="H117" s="190">
        <v>180</v>
      </c>
      <c r="I117" s="191"/>
      <c r="J117" s="192">
        <f>ROUND(I117*H117,2)</f>
        <v>0</v>
      </c>
      <c r="K117" s="193"/>
      <c r="L117" s="39"/>
      <c r="M117" s="194" t="s">
        <v>1</v>
      </c>
      <c r="N117" s="195" t="s">
        <v>38</v>
      </c>
      <c r="O117" s="86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8" t="s">
        <v>147</v>
      </c>
      <c r="AT117" s="198" t="s">
        <v>144</v>
      </c>
      <c r="AU117" s="198" t="s">
        <v>73</v>
      </c>
      <c r="AY117" s="12" t="s">
        <v>148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2" t="s">
        <v>81</v>
      </c>
      <c r="BK117" s="199">
        <f>ROUND(I117*H117,2)</f>
        <v>0</v>
      </c>
      <c r="BL117" s="12" t="s">
        <v>147</v>
      </c>
      <c r="BM117" s="198" t="s">
        <v>202</v>
      </c>
    </row>
    <row r="118" s="2" customFormat="1">
      <c r="A118" s="33"/>
      <c r="B118" s="34"/>
      <c r="C118" s="35"/>
      <c r="D118" s="200" t="s">
        <v>150</v>
      </c>
      <c r="E118" s="35"/>
      <c r="F118" s="201" t="s">
        <v>203</v>
      </c>
      <c r="G118" s="35"/>
      <c r="H118" s="35"/>
      <c r="I118" s="202"/>
      <c r="J118" s="35"/>
      <c r="K118" s="35"/>
      <c r="L118" s="39"/>
      <c r="M118" s="203"/>
      <c r="N118" s="204"/>
      <c r="O118" s="86"/>
      <c r="P118" s="86"/>
      <c r="Q118" s="86"/>
      <c r="R118" s="86"/>
      <c r="S118" s="86"/>
      <c r="T118" s="87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2" t="s">
        <v>150</v>
      </c>
      <c r="AU118" s="12" t="s">
        <v>73</v>
      </c>
    </row>
    <row r="119" s="2" customFormat="1">
      <c r="A119" s="33"/>
      <c r="B119" s="34"/>
      <c r="C119" s="35"/>
      <c r="D119" s="200" t="s">
        <v>152</v>
      </c>
      <c r="E119" s="35"/>
      <c r="F119" s="205" t="s">
        <v>153</v>
      </c>
      <c r="G119" s="35"/>
      <c r="H119" s="35"/>
      <c r="I119" s="202"/>
      <c r="J119" s="35"/>
      <c r="K119" s="35"/>
      <c r="L119" s="39"/>
      <c r="M119" s="203"/>
      <c r="N119" s="204"/>
      <c r="O119" s="86"/>
      <c r="P119" s="86"/>
      <c r="Q119" s="86"/>
      <c r="R119" s="86"/>
      <c r="S119" s="86"/>
      <c r="T119" s="87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2" t="s">
        <v>152</v>
      </c>
      <c r="AU119" s="12" t="s">
        <v>73</v>
      </c>
    </row>
    <row r="120" s="10" customFormat="1">
      <c r="A120" s="10"/>
      <c r="B120" s="206"/>
      <c r="C120" s="207"/>
      <c r="D120" s="200" t="s">
        <v>154</v>
      </c>
      <c r="E120" s="208" t="s">
        <v>1</v>
      </c>
      <c r="F120" s="209" t="s">
        <v>177</v>
      </c>
      <c r="G120" s="207"/>
      <c r="H120" s="210">
        <v>36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6" t="s">
        <v>154</v>
      </c>
      <c r="AU120" s="216" t="s">
        <v>73</v>
      </c>
      <c r="AV120" s="10" t="s">
        <v>83</v>
      </c>
      <c r="AW120" s="10" t="s">
        <v>30</v>
      </c>
      <c r="AX120" s="10" t="s">
        <v>73</v>
      </c>
      <c r="AY120" s="216" t="s">
        <v>148</v>
      </c>
    </row>
    <row r="121" s="10" customFormat="1">
      <c r="A121" s="10"/>
      <c r="B121" s="206"/>
      <c r="C121" s="207"/>
      <c r="D121" s="200" t="s">
        <v>154</v>
      </c>
      <c r="E121" s="208" t="s">
        <v>1</v>
      </c>
      <c r="F121" s="209" t="s">
        <v>204</v>
      </c>
      <c r="G121" s="207"/>
      <c r="H121" s="210">
        <v>5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6" t="s">
        <v>154</v>
      </c>
      <c r="AU121" s="216" t="s">
        <v>73</v>
      </c>
      <c r="AV121" s="10" t="s">
        <v>83</v>
      </c>
      <c r="AW121" s="10" t="s">
        <v>30</v>
      </c>
      <c r="AX121" s="10" t="s">
        <v>73</v>
      </c>
      <c r="AY121" s="216" t="s">
        <v>148</v>
      </c>
    </row>
    <row r="122" s="10" customFormat="1">
      <c r="A122" s="10"/>
      <c r="B122" s="206"/>
      <c r="C122" s="207"/>
      <c r="D122" s="200" t="s">
        <v>154</v>
      </c>
      <c r="E122" s="208" t="s">
        <v>1</v>
      </c>
      <c r="F122" s="209" t="s">
        <v>205</v>
      </c>
      <c r="G122" s="207"/>
      <c r="H122" s="210">
        <v>180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6" t="s">
        <v>154</v>
      </c>
      <c r="AU122" s="216" t="s">
        <v>73</v>
      </c>
      <c r="AV122" s="10" t="s">
        <v>83</v>
      </c>
      <c r="AW122" s="10" t="s">
        <v>30</v>
      </c>
      <c r="AX122" s="10" t="s">
        <v>81</v>
      </c>
      <c r="AY122" s="216" t="s">
        <v>148</v>
      </c>
    </row>
    <row r="123" s="2" customFormat="1" ht="24.15" customHeight="1">
      <c r="A123" s="33"/>
      <c r="B123" s="34"/>
      <c r="C123" s="186" t="s">
        <v>83</v>
      </c>
      <c r="D123" s="186" t="s">
        <v>144</v>
      </c>
      <c r="E123" s="187" t="s">
        <v>206</v>
      </c>
      <c r="F123" s="188" t="s">
        <v>207</v>
      </c>
      <c r="G123" s="189" t="s">
        <v>146</v>
      </c>
      <c r="H123" s="190">
        <v>108</v>
      </c>
      <c r="I123" s="191"/>
      <c r="J123" s="192">
        <f>ROUND(I123*H123,2)</f>
        <v>0</v>
      </c>
      <c r="K123" s="193"/>
      <c r="L123" s="39"/>
      <c r="M123" s="194" t="s">
        <v>1</v>
      </c>
      <c r="N123" s="195" t="s">
        <v>38</v>
      </c>
      <c r="O123" s="86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8" t="s">
        <v>147</v>
      </c>
      <c r="AT123" s="198" t="s">
        <v>144</v>
      </c>
      <c r="AU123" s="198" t="s">
        <v>73</v>
      </c>
      <c r="AY123" s="12" t="s">
        <v>148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2" t="s">
        <v>81</v>
      </c>
      <c r="BK123" s="199">
        <f>ROUND(I123*H123,2)</f>
        <v>0</v>
      </c>
      <c r="BL123" s="12" t="s">
        <v>147</v>
      </c>
      <c r="BM123" s="198" t="s">
        <v>208</v>
      </c>
    </row>
    <row r="124" s="2" customFormat="1">
      <c r="A124" s="33"/>
      <c r="B124" s="34"/>
      <c r="C124" s="35"/>
      <c r="D124" s="200" t="s">
        <v>150</v>
      </c>
      <c r="E124" s="35"/>
      <c r="F124" s="201" t="s">
        <v>203</v>
      </c>
      <c r="G124" s="35"/>
      <c r="H124" s="35"/>
      <c r="I124" s="202"/>
      <c r="J124" s="35"/>
      <c r="K124" s="35"/>
      <c r="L124" s="39"/>
      <c r="M124" s="203"/>
      <c r="N124" s="204"/>
      <c r="O124" s="86"/>
      <c r="P124" s="86"/>
      <c r="Q124" s="86"/>
      <c r="R124" s="86"/>
      <c r="S124" s="86"/>
      <c r="T124" s="87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2" t="s">
        <v>150</v>
      </c>
      <c r="AU124" s="12" t="s">
        <v>73</v>
      </c>
    </row>
    <row r="125" s="2" customFormat="1">
      <c r="A125" s="33"/>
      <c r="B125" s="34"/>
      <c r="C125" s="35"/>
      <c r="D125" s="200" t="s">
        <v>152</v>
      </c>
      <c r="E125" s="35"/>
      <c r="F125" s="205" t="s">
        <v>153</v>
      </c>
      <c r="G125" s="35"/>
      <c r="H125" s="35"/>
      <c r="I125" s="202"/>
      <c r="J125" s="35"/>
      <c r="K125" s="35"/>
      <c r="L125" s="39"/>
      <c r="M125" s="203"/>
      <c r="N125" s="204"/>
      <c r="O125" s="86"/>
      <c r="P125" s="86"/>
      <c r="Q125" s="86"/>
      <c r="R125" s="86"/>
      <c r="S125" s="86"/>
      <c r="T125" s="87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2" t="s">
        <v>152</v>
      </c>
      <c r="AU125" s="12" t="s">
        <v>73</v>
      </c>
    </row>
    <row r="126" s="10" customFormat="1">
      <c r="A126" s="10"/>
      <c r="B126" s="206"/>
      <c r="C126" s="207"/>
      <c r="D126" s="200" t="s">
        <v>154</v>
      </c>
      <c r="E126" s="208" t="s">
        <v>1</v>
      </c>
      <c r="F126" s="209" t="s">
        <v>177</v>
      </c>
      <c r="G126" s="207"/>
      <c r="H126" s="210">
        <v>36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6" t="s">
        <v>154</v>
      </c>
      <c r="AU126" s="216" t="s">
        <v>73</v>
      </c>
      <c r="AV126" s="10" t="s">
        <v>83</v>
      </c>
      <c r="AW126" s="10" t="s">
        <v>30</v>
      </c>
      <c r="AX126" s="10" t="s">
        <v>73</v>
      </c>
      <c r="AY126" s="216" t="s">
        <v>148</v>
      </c>
    </row>
    <row r="127" s="10" customFormat="1">
      <c r="A127" s="10"/>
      <c r="B127" s="206"/>
      <c r="C127" s="207"/>
      <c r="D127" s="200" t="s">
        <v>154</v>
      </c>
      <c r="E127" s="208" t="s">
        <v>1</v>
      </c>
      <c r="F127" s="209" t="s">
        <v>209</v>
      </c>
      <c r="G127" s="207"/>
      <c r="H127" s="210">
        <v>3</v>
      </c>
      <c r="I127" s="211"/>
      <c r="J127" s="207"/>
      <c r="K127" s="207"/>
      <c r="L127" s="212"/>
      <c r="M127" s="213"/>
      <c r="N127" s="214"/>
      <c r="O127" s="214"/>
      <c r="P127" s="214"/>
      <c r="Q127" s="214"/>
      <c r="R127" s="214"/>
      <c r="S127" s="214"/>
      <c r="T127" s="215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16" t="s">
        <v>154</v>
      </c>
      <c r="AU127" s="216" t="s">
        <v>73</v>
      </c>
      <c r="AV127" s="10" t="s">
        <v>83</v>
      </c>
      <c r="AW127" s="10" t="s">
        <v>30</v>
      </c>
      <c r="AX127" s="10" t="s">
        <v>73</v>
      </c>
      <c r="AY127" s="216" t="s">
        <v>148</v>
      </c>
    </row>
    <row r="128" s="10" customFormat="1">
      <c r="A128" s="10"/>
      <c r="B128" s="206"/>
      <c r="C128" s="207"/>
      <c r="D128" s="200" t="s">
        <v>154</v>
      </c>
      <c r="E128" s="208" t="s">
        <v>1</v>
      </c>
      <c r="F128" s="209" t="s">
        <v>185</v>
      </c>
      <c r="G128" s="207"/>
      <c r="H128" s="210">
        <v>108</v>
      </c>
      <c r="I128" s="211"/>
      <c r="J128" s="207"/>
      <c r="K128" s="207"/>
      <c r="L128" s="212"/>
      <c r="M128" s="217"/>
      <c r="N128" s="218"/>
      <c r="O128" s="218"/>
      <c r="P128" s="218"/>
      <c r="Q128" s="218"/>
      <c r="R128" s="218"/>
      <c r="S128" s="218"/>
      <c r="T128" s="219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16" t="s">
        <v>154</v>
      </c>
      <c r="AU128" s="216" t="s">
        <v>73</v>
      </c>
      <c r="AV128" s="10" t="s">
        <v>83</v>
      </c>
      <c r="AW128" s="10" t="s">
        <v>30</v>
      </c>
      <c r="AX128" s="10" t="s">
        <v>81</v>
      </c>
      <c r="AY128" s="216" t="s">
        <v>148</v>
      </c>
    </row>
    <row r="129" s="2" customFormat="1" ht="6.96" customHeight="1">
      <c r="A129" s="33"/>
      <c r="B129" s="61"/>
      <c r="C129" s="62"/>
      <c r="D129" s="62"/>
      <c r="E129" s="62"/>
      <c r="F129" s="62"/>
      <c r="G129" s="62"/>
      <c r="H129" s="62"/>
      <c r="I129" s="62"/>
      <c r="J129" s="62"/>
      <c r="K129" s="62"/>
      <c r="L129" s="39"/>
      <c r="M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</sheetData>
  <sheetProtection sheet="1" autoFilter="0" formatColumns="0" formatRows="0" objects="1" scenarios="1" spinCount="100000" saltValue="WpFaCOHTQhEzKw207M9jZA2eUO9rTVBNb16UYAEUt/wc0DD8+HGuYfuF0YbnDKzE2rE/yeEZgC58nmCKbDTVuQ==" hashValue="g+qJfyIS2JYPqDQSgfogdH7J9rMhb2Auhmv8PlVE2OC41RKKBC4yTYpiRtIiRw0Q2YbMFP2rWvwiCgZcrSqRlA==" algorithmName="SHA-512" password="CC35"/>
  <autoFilter ref="C115:K128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101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5"/>
      <c r="AT3" s="12" t="s">
        <v>83</v>
      </c>
    </row>
    <row r="4" s="1" customFormat="1" ht="24.96" customHeight="1">
      <c r="B4" s="15"/>
      <c r="D4" s="133" t="s">
        <v>123</v>
      </c>
      <c r="L4" s="15"/>
      <c r="M4" s="134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35" t="s">
        <v>16</v>
      </c>
      <c r="L6" s="15"/>
    </row>
    <row r="7" s="1" customFormat="1" ht="16.5" customHeight="1">
      <c r="B7" s="15"/>
      <c r="E7" s="136" t="str">
        <f>'Rekapitulace stavby'!K6</f>
        <v>Servis a údržba UTZ u OŘ Plzeň 2026-2029</v>
      </c>
      <c r="F7" s="135"/>
      <c r="G7" s="135"/>
      <c r="H7" s="135"/>
      <c r="L7" s="15"/>
    </row>
    <row r="8" s="2" customFormat="1" ht="12" customHeight="1">
      <c r="A8" s="33"/>
      <c r="B8" s="39"/>
      <c r="C8" s="33"/>
      <c r="D8" s="135" t="s">
        <v>124</v>
      </c>
      <c r="E8" s="33"/>
      <c r="F8" s="33"/>
      <c r="G8" s="33"/>
      <c r="H8" s="33"/>
      <c r="I8" s="33"/>
      <c r="J8" s="33"/>
      <c r="K8" s="33"/>
      <c r="L8" s="5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30" customHeight="1">
      <c r="A9" s="33"/>
      <c r="B9" s="39"/>
      <c r="C9" s="33"/>
      <c r="D9" s="33"/>
      <c r="E9" s="137" t="s">
        <v>210</v>
      </c>
      <c r="F9" s="33"/>
      <c r="G9" s="33"/>
      <c r="H9" s="33"/>
      <c r="I9" s="33"/>
      <c r="J9" s="33"/>
      <c r="K9" s="33"/>
      <c r="L9" s="5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5" t="s">
        <v>18</v>
      </c>
      <c r="E11" s="33"/>
      <c r="F11" s="138" t="s">
        <v>1</v>
      </c>
      <c r="G11" s="33"/>
      <c r="H11" s="33"/>
      <c r="I11" s="135" t="s">
        <v>19</v>
      </c>
      <c r="J11" s="138" t="s">
        <v>1</v>
      </c>
      <c r="K11" s="33"/>
      <c r="L11" s="5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17. 12. 2025</v>
      </c>
      <c r="K12" s="33"/>
      <c r="L12" s="5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5" t="s">
        <v>24</v>
      </c>
      <c r="E14" s="33"/>
      <c r="F14" s="33"/>
      <c r="G14" s="33"/>
      <c r="H14" s="33"/>
      <c r="I14" s="135" t="s">
        <v>25</v>
      </c>
      <c r="J14" s="138" t="str">
        <f>IF('Rekapitulace stavby'!AN10="","",'Rekapitulace stavby'!AN10)</f>
        <v/>
      </c>
      <c r="K14" s="33"/>
      <c r="L14" s="5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8" t="str">
        <f>IF('Rekapitulace stavby'!E11="","",'Rekapitulace stavby'!E11)</f>
        <v xml:space="preserve"> </v>
      </c>
      <c r="F15" s="33"/>
      <c r="G15" s="33"/>
      <c r="H15" s="33"/>
      <c r="I15" s="135" t="s">
        <v>26</v>
      </c>
      <c r="J15" s="138" t="str">
        <f>IF('Rekapitulace stavby'!AN11="","",'Rekapitulace stavby'!AN11)</f>
        <v/>
      </c>
      <c r="K15" s="33"/>
      <c r="L15" s="5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5" t="s">
        <v>27</v>
      </c>
      <c r="E17" s="33"/>
      <c r="F17" s="33"/>
      <c r="G17" s="33"/>
      <c r="H17" s="33"/>
      <c r="I17" s="135" t="s">
        <v>25</v>
      </c>
      <c r="J17" s="28" t="str">
        <f>'Rekapitulace stavby'!AN13</f>
        <v>Vyplň údaj</v>
      </c>
      <c r="K17" s="33"/>
      <c r="L17" s="5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28" t="str">
        <f>'Rekapitulace stavby'!E14</f>
        <v>Vyplň údaj</v>
      </c>
      <c r="F18" s="138"/>
      <c r="G18" s="138"/>
      <c r="H18" s="138"/>
      <c r="I18" s="135" t="s">
        <v>26</v>
      </c>
      <c r="J18" s="28" t="str">
        <f>'Rekapitulace stavby'!AN14</f>
        <v>Vyplň údaj</v>
      </c>
      <c r="K18" s="33"/>
      <c r="L18" s="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5" t="s">
        <v>29</v>
      </c>
      <c r="E20" s="33"/>
      <c r="F20" s="33"/>
      <c r="G20" s="33"/>
      <c r="H20" s="33"/>
      <c r="I20" s="135" t="s">
        <v>25</v>
      </c>
      <c r="J20" s="138" t="str">
        <f>IF('Rekapitulace stavby'!AN16="","",'Rekapitulace stavby'!AN16)</f>
        <v/>
      </c>
      <c r="K20" s="33"/>
      <c r="L20" s="5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8" t="str">
        <f>IF('Rekapitulace stavby'!E17="","",'Rekapitulace stavby'!E17)</f>
        <v xml:space="preserve"> </v>
      </c>
      <c r="F21" s="33"/>
      <c r="G21" s="33"/>
      <c r="H21" s="33"/>
      <c r="I21" s="135" t="s">
        <v>26</v>
      </c>
      <c r="J21" s="138" t="str">
        <f>IF('Rekapitulace stavby'!AN17="","",'Rekapitulace stavby'!AN17)</f>
        <v/>
      </c>
      <c r="K21" s="33"/>
      <c r="L21" s="5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5" t="s">
        <v>31</v>
      </c>
      <c r="E23" s="33"/>
      <c r="F23" s="33"/>
      <c r="G23" s="33"/>
      <c r="H23" s="33"/>
      <c r="I23" s="135" t="s">
        <v>25</v>
      </c>
      <c r="J23" s="138" t="str">
        <f>IF('Rekapitulace stavby'!AN19="","",'Rekapitulace stavby'!AN19)</f>
        <v/>
      </c>
      <c r="K23" s="33"/>
      <c r="L23" s="5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8" t="str">
        <f>IF('Rekapitulace stavby'!E20="","",'Rekapitulace stavby'!E20)</f>
        <v xml:space="preserve"> </v>
      </c>
      <c r="F24" s="33"/>
      <c r="G24" s="33"/>
      <c r="H24" s="33"/>
      <c r="I24" s="135" t="s">
        <v>26</v>
      </c>
      <c r="J24" s="138" t="str">
        <f>IF('Rekapitulace stavby'!AN20="","",'Rekapitulace stavby'!AN20)</f>
        <v/>
      </c>
      <c r="K24" s="33"/>
      <c r="L24" s="5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5" t="s">
        <v>32</v>
      </c>
      <c r="E26" s="33"/>
      <c r="F26" s="33"/>
      <c r="G26" s="33"/>
      <c r="H26" s="33"/>
      <c r="I26" s="33"/>
      <c r="J26" s="33"/>
      <c r="K26" s="33"/>
      <c r="L26" s="5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5" t="s">
        <v>33</v>
      </c>
      <c r="E30" s="33"/>
      <c r="F30" s="33"/>
      <c r="G30" s="33"/>
      <c r="H30" s="33"/>
      <c r="I30" s="33"/>
      <c r="J30" s="146">
        <f>ROUND(J116, 2)</f>
        <v>0</v>
      </c>
      <c r="K30" s="33"/>
      <c r="L30" s="5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7" t="s">
        <v>35</v>
      </c>
      <c r="G32" s="33"/>
      <c r="H32" s="33"/>
      <c r="I32" s="147" t="s">
        <v>34</v>
      </c>
      <c r="J32" s="147" t="s">
        <v>36</v>
      </c>
      <c r="K32" s="33"/>
      <c r="L32" s="5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8" t="s">
        <v>37</v>
      </c>
      <c r="E33" s="135" t="s">
        <v>38</v>
      </c>
      <c r="F33" s="149">
        <f>ROUND((SUM(BE116:BE122)),  2)</f>
        <v>0</v>
      </c>
      <c r="G33" s="33"/>
      <c r="H33" s="33"/>
      <c r="I33" s="150">
        <v>0.20999999999999999</v>
      </c>
      <c r="J33" s="149">
        <f>ROUND(((SUM(BE116:BE122))*I33),  2)</f>
        <v>0</v>
      </c>
      <c r="K33" s="33"/>
      <c r="L33" s="5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5" t="s">
        <v>39</v>
      </c>
      <c r="F34" s="149">
        <f>ROUND((SUM(BF116:BF122)),  2)</f>
        <v>0</v>
      </c>
      <c r="G34" s="33"/>
      <c r="H34" s="33"/>
      <c r="I34" s="150">
        <v>0.12</v>
      </c>
      <c r="J34" s="149">
        <f>ROUND(((SUM(BF116:BF122))*I34),  2)</f>
        <v>0</v>
      </c>
      <c r="K34" s="33"/>
      <c r="L34" s="5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40</v>
      </c>
      <c r="F35" s="149">
        <f>ROUND((SUM(BG116:BG122)),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41</v>
      </c>
      <c r="F36" s="149">
        <f>ROUND((SUM(BH116:BH122)),  2)</f>
        <v>0</v>
      </c>
      <c r="G36" s="33"/>
      <c r="H36" s="33"/>
      <c r="I36" s="150">
        <v>0.12</v>
      </c>
      <c r="J36" s="149">
        <f>0</f>
        <v>0</v>
      </c>
      <c r="K36" s="33"/>
      <c r="L36" s="5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42</v>
      </c>
      <c r="F37" s="149">
        <f>ROUND((SUM(BI116:BI122)),  2)</f>
        <v>0</v>
      </c>
      <c r="G37" s="33"/>
      <c r="H37" s="33"/>
      <c r="I37" s="150">
        <v>0</v>
      </c>
      <c r="J37" s="149">
        <f>0</f>
        <v>0</v>
      </c>
      <c r="K37" s="33"/>
      <c r="L37" s="5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1"/>
      <c r="D39" s="152" t="s">
        <v>43</v>
      </c>
      <c r="E39" s="153"/>
      <c r="F39" s="153"/>
      <c r="G39" s="154" t="s">
        <v>44</v>
      </c>
      <c r="H39" s="155" t="s">
        <v>45</v>
      </c>
      <c r="I39" s="153"/>
      <c r="J39" s="156">
        <f>SUM(J30:J37)</f>
        <v>0</v>
      </c>
      <c r="K39" s="157"/>
      <c r="L39" s="5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5"/>
      <c r="L41" s="15"/>
    </row>
    <row r="42" s="1" customFormat="1" ht="14.4" customHeight="1">
      <c r="B42" s="15"/>
      <c r="L42" s="15"/>
    </row>
    <row r="43" s="1" customFormat="1" ht="14.4" customHeight="1">
      <c r="B43" s="15"/>
      <c r="L43" s="15"/>
    </row>
    <row r="44" s="1" customFormat="1" ht="14.4" customHeight="1">
      <c r="B44" s="15"/>
      <c r="L44" s="15"/>
    </row>
    <row r="45" s="1" customFormat="1" ht="14.4" customHeight="1">
      <c r="B45" s="15"/>
      <c r="L45" s="15"/>
    </row>
    <row r="46" s="1" customFormat="1" ht="14.4" customHeight="1">
      <c r="B46" s="15"/>
      <c r="L46" s="15"/>
    </row>
    <row r="47" s="1" customFormat="1" ht="14.4" customHeight="1">
      <c r="B47" s="15"/>
      <c r="L47" s="15"/>
    </row>
    <row r="48" s="1" customFormat="1" ht="14.4" customHeight="1">
      <c r="B48" s="15"/>
      <c r="L48" s="15"/>
    </row>
    <row r="49" s="1" customFormat="1" ht="14.4" customHeight="1">
      <c r="B49" s="15"/>
      <c r="L49" s="15"/>
    </row>
    <row r="50" s="2" customFormat="1" ht="14.4" customHeight="1">
      <c r="B50" s="58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58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2" customFormat="1">
      <c r="A61" s="33"/>
      <c r="B61" s="39"/>
      <c r="C61" s="33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5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5"/>
      <c r="L62" s="15"/>
    </row>
    <row r="63">
      <c r="B63" s="15"/>
      <c r="L63" s="15"/>
    </row>
    <row r="64">
      <c r="B64" s="15"/>
      <c r="L64" s="15"/>
    </row>
    <row r="65" s="2" customFormat="1">
      <c r="A65" s="33"/>
      <c r="B65" s="39"/>
      <c r="C65" s="33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5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2" customFormat="1">
      <c r="A76" s="33"/>
      <c r="B76" s="39"/>
      <c r="C76" s="33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5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18" t="s">
        <v>126</v>
      </c>
      <c r="D82" s="35"/>
      <c r="E82" s="35"/>
      <c r="F82" s="35"/>
      <c r="G82" s="35"/>
      <c r="H82" s="35"/>
      <c r="I82" s="35"/>
      <c r="J82" s="35"/>
      <c r="K82" s="35"/>
      <c r="L82" s="5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7" t="s">
        <v>16</v>
      </c>
      <c r="D84" s="35"/>
      <c r="E84" s="35"/>
      <c r="F84" s="35"/>
      <c r="G84" s="35"/>
      <c r="H84" s="35"/>
      <c r="I84" s="35"/>
      <c r="J84" s="35"/>
      <c r="K84" s="35"/>
      <c r="L84" s="5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9" t="str">
        <f>E7</f>
        <v>Servis a údržba UTZ u OŘ Plzeň 2026-2029</v>
      </c>
      <c r="F85" s="27"/>
      <c r="G85" s="27"/>
      <c r="H85" s="27"/>
      <c r="I85" s="35"/>
      <c r="J85" s="35"/>
      <c r="K85" s="35"/>
      <c r="L85" s="5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7" t="s">
        <v>124</v>
      </c>
      <c r="D86" s="35"/>
      <c r="E86" s="35"/>
      <c r="F86" s="35"/>
      <c r="G86" s="35"/>
      <c r="H86" s="35"/>
      <c r="I86" s="35"/>
      <c r="J86" s="35"/>
      <c r="K86" s="35"/>
      <c r="L86" s="5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30" customHeight="1">
      <c r="A87" s="33"/>
      <c r="B87" s="34"/>
      <c r="C87" s="35"/>
      <c r="D87" s="35"/>
      <c r="E87" s="71" t="str">
        <f>E9</f>
        <v>SO 07 - Výrobce TRANSPORTA BŘECLAV - servisní prohlídky</v>
      </c>
      <c r="F87" s="35"/>
      <c r="G87" s="35"/>
      <c r="H87" s="35"/>
      <c r="I87" s="35"/>
      <c r="J87" s="35"/>
      <c r="K87" s="35"/>
      <c r="L87" s="5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7" t="s">
        <v>20</v>
      </c>
      <c r="D89" s="35"/>
      <c r="E89" s="35"/>
      <c r="F89" s="22" t="str">
        <f>F12</f>
        <v xml:space="preserve"> </v>
      </c>
      <c r="G89" s="35"/>
      <c r="H89" s="35"/>
      <c r="I89" s="27" t="s">
        <v>22</v>
      </c>
      <c r="J89" s="74" t="str">
        <f>IF(J12="","",J12)</f>
        <v>17. 12. 2025</v>
      </c>
      <c r="K89" s="35"/>
      <c r="L89" s="5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7" t="s">
        <v>24</v>
      </c>
      <c r="D91" s="35"/>
      <c r="E91" s="35"/>
      <c r="F91" s="22" t="str">
        <f>E15</f>
        <v xml:space="preserve"> </v>
      </c>
      <c r="G91" s="35"/>
      <c r="H91" s="35"/>
      <c r="I91" s="27" t="s">
        <v>29</v>
      </c>
      <c r="J91" s="31" t="str">
        <f>E21</f>
        <v xml:space="preserve"> </v>
      </c>
      <c r="K91" s="35"/>
      <c r="L91" s="5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7" t="s">
        <v>27</v>
      </c>
      <c r="D92" s="35"/>
      <c r="E92" s="35"/>
      <c r="F92" s="22" t="str">
        <f>IF(E18="","",E18)</f>
        <v>Vyplň údaj</v>
      </c>
      <c r="G92" s="35"/>
      <c r="H92" s="35"/>
      <c r="I92" s="27" t="s">
        <v>31</v>
      </c>
      <c r="J92" s="31" t="str">
        <f>E24</f>
        <v xml:space="preserve"> </v>
      </c>
      <c r="K92" s="35"/>
      <c r="L92" s="5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0" t="s">
        <v>127</v>
      </c>
      <c r="D94" s="171"/>
      <c r="E94" s="171"/>
      <c r="F94" s="171"/>
      <c r="G94" s="171"/>
      <c r="H94" s="171"/>
      <c r="I94" s="171"/>
      <c r="J94" s="172" t="s">
        <v>128</v>
      </c>
      <c r="K94" s="171"/>
      <c r="L94" s="5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3" t="s">
        <v>129</v>
      </c>
      <c r="D96" s="35"/>
      <c r="E96" s="35"/>
      <c r="F96" s="35"/>
      <c r="G96" s="35"/>
      <c r="H96" s="35"/>
      <c r="I96" s="35"/>
      <c r="J96" s="105">
        <f>J116</f>
        <v>0</v>
      </c>
      <c r="K96" s="35"/>
      <c r="L96" s="5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2" t="s">
        <v>130</v>
      </c>
    </row>
    <row r="97" s="2" customFormat="1" ht="21.84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8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2" customFormat="1" ht="6.96" customHeight="1">
      <c r="A98" s="33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58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102" s="2" customFormat="1" ht="6.96" customHeight="1">
      <c r="A102" s="33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58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4.96" customHeight="1">
      <c r="A103" s="33"/>
      <c r="B103" s="34"/>
      <c r="C103" s="18" t="s">
        <v>131</v>
      </c>
      <c r="D103" s="35"/>
      <c r="E103" s="35"/>
      <c r="F103" s="35"/>
      <c r="G103" s="35"/>
      <c r="H103" s="35"/>
      <c r="I103" s="35"/>
      <c r="J103" s="35"/>
      <c r="K103" s="35"/>
      <c r="L103" s="58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8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12" customHeight="1">
      <c r="A105" s="33"/>
      <c r="B105" s="34"/>
      <c r="C105" s="27" t="s">
        <v>16</v>
      </c>
      <c r="D105" s="35"/>
      <c r="E105" s="35"/>
      <c r="F105" s="35"/>
      <c r="G105" s="35"/>
      <c r="H105" s="35"/>
      <c r="I105" s="35"/>
      <c r="J105" s="35"/>
      <c r="K105" s="35"/>
      <c r="L105" s="58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6.5" customHeight="1">
      <c r="A106" s="33"/>
      <c r="B106" s="34"/>
      <c r="C106" s="35"/>
      <c r="D106" s="35"/>
      <c r="E106" s="169" t="str">
        <f>E7</f>
        <v>Servis a údržba UTZ u OŘ Plzeň 2026-2029</v>
      </c>
      <c r="F106" s="27"/>
      <c r="G106" s="27"/>
      <c r="H106" s="27"/>
      <c r="I106" s="35"/>
      <c r="J106" s="35"/>
      <c r="K106" s="35"/>
      <c r="L106" s="58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2" customHeight="1">
      <c r="A107" s="33"/>
      <c r="B107" s="34"/>
      <c r="C107" s="27" t="s">
        <v>124</v>
      </c>
      <c r="D107" s="35"/>
      <c r="E107" s="35"/>
      <c r="F107" s="35"/>
      <c r="G107" s="35"/>
      <c r="H107" s="35"/>
      <c r="I107" s="35"/>
      <c r="J107" s="35"/>
      <c r="K107" s="35"/>
      <c r="L107" s="58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30" customHeight="1">
      <c r="A108" s="33"/>
      <c r="B108" s="34"/>
      <c r="C108" s="35"/>
      <c r="D108" s="35"/>
      <c r="E108" s="71" t="str">
        <f>E9</f>
        <v>SO 07 - Výrobce TRANSPORTA BŘECLAV - servisní prohlídky</v>
      </c>
      <c r="F108" s="35"/>
      <c r="G108" s="35"/>
      <c r="H108" s="35"/>
      <c r="I108" s="35"/>
      <c r="J108" s="35"/>
      <c r="K108" s="35"/>
      <c r="L108" s="58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6.96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8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2" customHeight="1">
      <c r="A110" s="33"/>
      <c r="B110" s="34"/>
      <c r="C110" s="27" t="s">
        <v>20</v>
      </c>
      <c r="D110" s="35"/>
      <c r="E110" s="35"/>
      <c r="F110" s="22" t="str">
        <f>F12</f>
        <v xml:space="preserve"> </v>
      </c>
      <c r="G110" s="35"/>
      <c r="H110" s="35"/>
      <c r="I110" s="27" t="s">
        <v>22</v>
      </c>
      <c r="J110" s="74" t="str">
        <f>IF(J12="","",J12)</f>
        <v>17. 12. 2025</v>
      </c>
      <c r="K110" s="35"/>
      <c r="L110" s="58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6.96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8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5.15" customHeight="1">
      <c r="A112" s="33"/>
      <c r="B112" s="34"/>
      <c r="C112" s="27" t="s">
        <v>24</v>
      </c>
      <c r="D112" s="35"/>
      <c r="E112" s="35"/>
      <c r="F112" s="22" t="str">
        <f>E15</f>
        <v xml:space="preserve"> </v>
      </c>
      <c r="G112" s="35"/>
      <c r="H112" s="35"/>
      <c r="I112" s="27" t="s">
        <v>29</v>
      </c>
      <c r="J112" s="31" t="str">
        <f>E21</f>
        <v xml:space="preserve"> </v>
      </c>
      <c r="K112" s="35"/>
      <c r="L112" s="58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7" t="s">
        <v>27</v>
      </c>
      <c r="D113" s="35"/>
      <c r="E113" s="35"/>
      <c r="F113" s="22" t="str">
        <f>IF(E18="","",E18)</f>
        <v>Vyplň údaj</v>
      </c>
      <c r="G113" s="35"/>
      <c r="H113" s="35"/>
      <c r="I113" s="27" t="s">
        <v>31</v>
      </c>
      <c r="J113" s="31" t="str">
        <f>E24</f>
        <v xml:space="preserve"> </v>
      </c>
      <c r="K113" s="35"/>
      <c r="L113" s="58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0.32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8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9" customFormat="1" ht="29.28" customHeight="1">
      <c r="A115" s="174"/>
      <c r="B115" s="175"/>
      <c r="C115" s="176" t="s">
        <v>132</v>
      </c>
      <c r="D115" s="177" t="s">
        <v>58</v>
      </c>
      <c r="E115" s="177" t="s">
        <v>54</v>
      </c>
      <c r="F115" s="177" t="s">
        <v>55</v>
      </c>
      <c r="G115" s="177" t="s">
        <v>133</v>
      </c>
      <c r="H115" s="177" t="s">
        <v>134</v>
      </c>
      <c r="I115" s="177" t="s">
        <v>135</v>
      </c>
      <c r="J115" s="178" t="s">
        <v>128</v>
      </c>
      <c r="K115" s="179" t="s">
        <v>136</v>
      </c>
      <c r="L115" s="180"/>
      <c r="M115" s="95" t="s">
        <v>1</v>
      </c>
      <c r="N115" s="96" t="s">
        <v>37</v>
      </c>
      <c r="O115" s="96" t="s">
        <v>137</v>
      </c>
      <c r="P115" s="96" t="s">
        <v>138</v>
      </c>
      <c r="Q115" s="96" t="s">
        <v>139</v>
      </c>
      <c r="R115" s="96" t="s">
        <v>140</v>
      </c>
      <c r="S115" s="96" t="s">
        <v>141</v>
      </c>
      <c r="T115" s="97" t="s">
        <v>142</v>
      </c>
      <c r="U115" s="174"/>
      <c r="V115" s="174"/>
      <c r="W115" s="174"/>
      <c r="X115" s="174"/>
      <c r="Y115" s="174"/>
      <c r="Z115" s="174"/>
      <c r="AA115" s="174"/>
      <c r="AB115" s="174"/>
      <c r="AC115" s="174"/>
      <c r="AD115" s="174"/>
      <c r="AE115" s="174"/>
    </row>
    <row r="116" s="2" customFormat="1" ht="22.8" customHeight="1">
      <c r="A116" s="33"/>
      <c r="B116" s="34"/>
      <c r="C116" s="102" t="s">
        <v>143</v>
      </c>
      <c r="D116" s="35"/>
      <c r="E116" s="35"/>
      <c r="F116" s="35"/>
      <c r="G116" s="35"/>
      <c r="H116" s="35"/>
      <c r="I116" s="35"/>
      <c r="J116" s="181">
        <f>BK116</f>
        <v>0</v>
      </c>
      <c r="K116" s="35"/>
      <c r="L116" s="39"/>
      <c r="M116" s="98"/>
      <c r="N116" s="182"/>
      <c r="O116" s="99"/>
      <c r="P116" s="183">
        <f>SUM(P117:P122)</f>
        <v>0</v>
      </c>
      <c r="Q116" s="99"/>
      <c r="R116" s="183">
        <f>SUM(R117:R122)</f>
        <v>0</v>
      </c>
      <c r="S116" s="99"/>
      <c r="T116" s="184">
        <f>SUM(T117:T122)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2" t="s">
        <v>72</v>
      </c>
      <c r="AU116" s="12" t="s">
        <v>130</v>
      </c>
      <c r="BK116" s="185">
        <f>SUM(BK117:BK122)</f>
        <v>0</v>
      </c>
    </row>
    <row r="117" s="2" customFormat="1" ht="24.15" customHeight="1">
      <c r="A117" s="33"/>
      <c r="B117" s="34"/>
      <c r="C117" s="186" t="s">
        <v>81</v>
      </c>
      <c r="D117" s="186" t="s">
        <v>144</v>
      </c>
      <c r="E117" s="187" t="s">
        <v>211</v>
      </c>
      <c r="F117" s="188" t="s">
        <v>212</v>
      </c>
      <c r="G117" s="189" t="s">
        <v>146</v>
      </c>
      <c r="H117" s="190">
        <v>36</v>
      </c>
      <c r="I117" s="191"/>
      <c r="J117" s="192">
        <f>ROUND(I117*H117,2)</f>
        <v>0</v>
      </c>
      <c r="K117" s="193"/>
      <c r="L117" s="39"/>
      <c r="M117" s="194" t="s">
        <v>1</v>
      </c>
      <c r="N117" s="195" t="s">
        <v>38</v>
      </c>
      <c r="O117" s="86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8" t="s">
        <v>147</v>
      </c>
      <c r="AT117" s="198" t="s">
        <v>144</v>
      </c>
      <c r="AU117" s="198" t="s">
        <v>73</v>
      </c>
      <c r="AY117" s="12" t="s">
        <v>148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2" t="s">
        <v>81</v>
      </c>
      <c r="BK117" s="199">
        <f>ROUND(I117*H117,2)</f>
        <v>0</v>
      </c>
      <c r="BL117" s="12" t="s">
        <v>147</v>
      </c>
      <c r="BM117" s="198" t="s">
        <v>213</v>
      </c>
    </row>
    <row r="118" s="2" customFormat="1">
      <c r="A118" s="33"/>
      <c r="B118" s="34"/>
      <c r="C118" s="35"/>
      <c r="D118" s="200" t="s">
        <v>150</v>
      </c>
      <c r="E118" s="35"/>
      <c r="F118" s="201" t="s">
        <v>214</v>
      </c>
      <c r="G118" s="35"/>
      <c r="H118" s="35"/>
      <c r="I118" s="202"/>
      <c r="J118" s="35"/>
      <c r="K118" s="35"/>
      <c r="L118" s="39"/>
      <c r="M118" s="203"/>
      <c r="N118" s="204"/>
      <c r="O118" s="86"/>
      <c r="P118" s="86"/>
      <c r="Q118" s="86"/>
      <c r="R118" s="86"/>
      <c r="S118" s="86"/>
      <c r="T118" s="87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2" t="s">
        <v>150</v>
      </c>
      <c r="AU118" s="12" t="s">
        <v>73</v>
      </c>
    </row>
    <row r="119" s="2" customFormat="1">
      <c r="A119" s="33"/>
      <c r="B119" s="34"/>
      <c r="C119" s="35"/>
      <c r="D119" s="200" t="s">
        <v>152</v>
      </c>
      <c r="E119" s="35"/>
      <c r="F119" s="205" t="s">
        <v>153</v>
      </c>
      <c r="G119" s="35"/>
      <c r="H119" s="35"/>
      <c r="I119" s="202"/>
      <c r="J119" s="35"/>
      <c r="K119" s="35"/>
      <c r="L119" s="39"/>
      <c r="M119" s="203"/>
      <c r="N119" s="204"/>
      <c r="O119" s="86"/>
      <c r="P119" s="86"/>
      <c r="Q119" s="86"/>
      <c r="R119" s="86"/>
      <c r="S119" s="86"/>
      <c r="T119" s="87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2" t="s">
        <v>152</v>
      </c>
      <c r="AU119" s="12" t="s">
        <v>73</v>
      </c>
    </row>
    <row r="120" s="10" customFormat="1">
      <c r="A120" s="10"/>
      <c r="B120" s="206"/>
      <c r="C120" s="207"/>
      <c r="D120" s="200" t="s">
        <v>154</v>
      </c>
      <c r="E120" s="208" t="s">
        <v>1</v>
      </c>
      <c r="F120" s="209" t="s">
        <v>177</v>
      </c>
      <c r="G120" s="207"/>
      <c r="H120" s="210">
        <v>36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6" t="s">
        <v>154</v>
      </c>
      <c r="AU120" s="216" t="s">
        <v>73</v>
      </c>
      <c r="AV120" s="10" t="s">
        <v>83</v>
      </c>
      <c r="AW120" s="10" t="s">
        <v>30</v>
      </c>
      <c r="AX120" s="10" t="s">
        <v>73</v>
      </c>
      <c r="AY120" s="216" t="s">
        <v>148</v>
      </c>
    </row>
    <row r="121" s="10" customFormat="1">
      <c r="A121" s="10"/>
      <c r="B121" s="206"/>
      <c r="C121" s="207"/>
      <c r="D121" s="200" t="s">
        <v>154</v>
      </c>
      <c r="E121" s="208" t="s">
        <v>1</v>
      </c>
      <c r="F121" s="209" t="s">
        <v>215</v>
      </c>
      <c r="G121" s="207"/>
      <c r="H121" s="210">
        <v>1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6" t="s">
        <v>154</v>
      </c>
      <c r="AU121" s="216" t="s">
        <v>73</v>
      </c>
      <c r="AV121" s="10" t="s">
        <v>83</v>
      </c>
      <c r="AW121" s="10" t="s">
        <v>30</v>
      </c>
      <c r="AX121" s="10" t="s">
        <v>73</v>
      </c>
      <c r="AY121" s="216" t="s">
        <v>148</v>
      </c>
    </row>
    <row r="122" s="10" customFormat="1">
      <c r="A122" s="10"/>
      <c r="B122" s="206"/>
      <c r="C122" s="207"/>
      <c r="D122" s="200" t="s">
        <v>154</v>
      </c>
      <c r="E122" s="208" t="s">
        <v>1</v>
      </c>
      <c r="F122" s="209" t="s">
        <v>216</v>
      </c>
      <c r="G122" s="207"/>
      <c r="H122" s="210">
        <v>36</v>
      </c>
      <c r="I122" s="211"/>
      <c r="J122" s="207"/>
      <c r="K122" s="207"/>
      <c r="L122" s="212"/>
      <c r="M122" s="217"/>
      <c r="N122" s="218"/>
      <c r="O122" s="218"/>
      <c r="P122" s="218"/>
      <c r="Q122" s="218"/>
      <c r="R122" s="218"/>
      <c r="S122" s="218"/>
      <c r="T122" s="219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6" t="s">
        <v>154</v>
      </c>
      <c r="AU122" s="216" t="s">
        <v>73</v>
      </c>
      <c r="AV122" s="10" t="s">
        <v>83</v>
      </c>
      <c r="AW122" s="10" t="s">
        <v>30</v>
      </c>
      <c r="AX122" s="10" t="s">
        <v>81</v>
      </c>
      <c r="AY122" s="216" t="s">
        <v>148</v>
      </c>
    </row>
    <row r="123" s="2" customFormat="1" ht="6.96" customHeight="1">
      <c r="A123" s="33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39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sheetProtection sheet="1" autoFilter="0" formatColumns="0" formatRows="0" objects="1" scenarios="1" spinCount="100000" saltValue="MrY5TZbHrAkdpM/osxK8sf8uVQhK5eMnM2OrrKXWQcPlIC3UPGs9yg/cvXaMngw4223MTNzv9QavX4f2h+YhBg==" hashValue="0gXq4sVq6Dbn2hi1E+TGNyA4YiIE8xcsRD4bCPxnFernDS7TaBdMJQUtEFw7HKmTyUhqzU5JqHgverImkW7bkg==" algorithmName="SHA-512" password="CC35"/>
  <autoFilter ref="C115:K12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104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5"/>
      <c r="AT3" s="12" t="s">
        <v>83</v>
      </c>
    </row>
    <row r="4" s="1" customFormat="1" ht="24.96" customHeight="1">
      <c r="B4" s="15"/>
      <c r="D4" s="133" t="s">
        <v>123</v>
      </c>
      <c r="L4" s="15"/>
      <c r="M4" s="134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35" t="s">
        <v>16</v>
      </c>
      <c r="L6" s="15"/>
    </row>
    <row r="7" s="1" customFormat="1" ht="16.5" customHeight="1">
      <c r="B7" s="15"/>
      <c r="E7" s="136" t="str">
        <f>'Rekapitulace stavby'!K6</f>
        <v>Servis a údržba UTZ u OŘ Plzeň 2026-2029</v>
      </c>
      <c r="F7" s="135"/>
      <c r="G7" s="135"/>
      <c r="H7" s="135"/>
      <c r="L7" s="15"/>
    </row>
    <row r="8" s="2" customFormat="1" ht="12" customHeight="1">
      <c r="A8" s="33"/>
      <c r="B8" s="39"/>
      <c r="C8" s="33"/>
      <c r="D8" s="135" t="s">
        <v>124</v>
      </c>
      <c r="E8" s="33"/>
      <c r="F8" s="33"/>
      <c r="G8" s="33"/>
      <c r="H8" s="33"/>
      <c r="I8" s="33"/>
      <c r="J8" s="33"/>
      <c r="K8" s="33"/>
      <c r="L8" s="5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30" customHeight="1">
      <c r="A9" s="33"/>
      <c r="B9" s="39"/>
      <c r="C9" s="33"/>
      <c r="D9" s="33"/>
      <c r="E9" s="137" t="s">
        <v>217</v>
      </c>
      <c r="F9" s="33"/>
      <c r="G9" s="33"/>
      <c r="H9" s="33"/>
      <c r="I9" s="33"/>
      <c r="J9" s="33"/>
      <c r="K9" s="33"/>
      <c r="L9" s="5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5" t="s">
        <v>18</v>
      </c>
      <c r="E11" s="33"/>
      <c r="F11" s="138" t="s">
        <v>1</v>
      </c>
      <c r="G11" s="33"/>
      <c r="H11" s="33"/>
      <c r="I11" s="135" t="s">
        <v>19</v>
      </c>
      <c r="J11" s="138" t="s">
        <v>1</v>
      </c>
      <c r="K11" s="33"/>
      <c r="L11" s="5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17. 12. 2025</v>
      </c>
      <c r="K12" s="33"/>
      <c r="L12" s="5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5" t="s">
        <v>24</v>
      </c>
      <c r="E14" s="33"/>
      <c r="F14" s="33"/>
      <c r="G14" s="33"/>
      <c r="H14" s="33"/>
      <c r="I14" s="135" t="s">
        <v>25</v>
      </c>
      <c r="J14" s="138" t="str">
        <f>IF('Rekapitulace stavby'!AN10="","",'Rekapitulace stavby'!AN10)</f>
        <v/>
      </c>
      <c r="K14" s="33"/>
      <c r="L14" s="5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8" t="str">
        <f>IF('Rekapitulace stavby'!E11="","",'Rekapitulace stavby'!E11)</f>
        <v xml:space="preserve"> </v>
      </c>
      <c r="F15" s="33"/>
      <c r="G15" s="33"/>
      <c r="H15" s="33"/>
      <c r="I15" s="135" t="s">
        <v>26</v>
      </c>
      <c r="J15" s="138" t="str">
        <f>IF('Rekapitulace stavby'!AN11="","",'Rekapitulace stavby'!AN11)</f>
        <v/>
      </c>
      <c r="K15" s="33"/>
      <c r="L15" s="5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5" t="s">
        <v>27</v>
      </c>
      <c r="E17" s="33"/>
      <c r="F17" s="33"/>
      <c r="G17" s="33"/>
      <c r="H17" s="33"/>
      <c r="I17" s="135" t="s">
        <v>25</v>
      </c>
      <c r="J17" s="28" t="str">
        <f>'Rekapitulace stavby'!AN13</f>
        <v>Vyplň údaj</v>
      </c>
      <c r="K17" s="33"/>
      <c r="L17" s="5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28" t="str">
        <f>'Rekapitulace stavby'!E14</f>
        <v>Vyplň údaj</v>
      </c>
      <c r="F18" s="138"/>
      <c r="G18" s="138"/>
      <c r="H18" s="138"/>
      <c r="I18" s="135" t="s">
        <v>26</v>
      </c>
      <c r="J18" s="28" t="str">
        <f>'Rekapitulace stavby'!AN14</f>
        <v>Vyplň údaj</v>
      </c>
      <c r="K18" s="33"/>
      <c r="L18" s="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5" t="s">
        <v>29</v>
      </c>
      <c r="E20" s="33"/>
      <c r="F20" s="33"/>
      <c r="G20" s="33"/>
      <c r="H20" s="33"/>
      <c r="I20" s="135" t="s">
        <v>25</v>
      </c>
      <c r="J20" s="138" t="str">
        <f>IF('Rekapitulace stavby'!AN16="","",'Rekapitulace stavby'!AN16)</f>
        <v/>
      </c>
      <c r="K20" s="33"/>
      <c r="L20" s="5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8" t="str">
        <f>IF('Rekapitulace stavby'!E17="","",'Rekapitulace stavby'!E17)</f>
        <v xml:space="preserve"> </v>
      </c>
      <c r="F21" s="33"/>
      <c r="G21" s="33"/>
      <c r="H21" s="33"/>
      <c r="I21" s="135" t="s">
        <v>26</v>
      </c>
      <c r="J21" s="138" t="str">
        <f>IF('Rekapitulace stavby'!AN17="","",'Rekapitulace stavby'!AN17)</f>
        <v/>
      </c>
      <c r="K21" s="33"/>
      <c r="L21" s="5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5" t="s">
        <v>31</v>
      </c>
      <c r="E23" s="33"/>
      <c r="F23" s="33"/>
      <c r="G23" s="33"/>
      <c r="H23" s="33"/>
      <c r="I23" s="135" t="s">
        <v>25</v>
      </c>
      <c r="J23" s="138" t="str">
        <f>IF('Rekapitulace stavby'!AN19="","",'Rekapitulace stavby'!AN19)</f>
        <v/>
      </c>
      <c r="K23" s="33"/>
      <c r="L23" s="5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8" t="str">
        <f>IF('Rekapitulace stavby'!E20="","",'Rekapitulace stavby'!E20)</f>
        <v xml:space="preserve"> </v>
      </c>
      <c r="F24" s="33"/>
      <c r="G24" s="33"/>
      <c r="H24" s="33"/>
      <c r="I24" s="135" t="s">
        <v>26</v>
      </c>
      <c r="J24" s="138" t="str">
        <f>IF('Rekapitulace stavby'!AN20="","",'Rekapitulace stavby'!AN20)</f>
        <v/>
      </c>
      <c r="K24" s="33"/>
      <c r="L24" s="5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5" t="s">
        <v>32</v>
      </c>
      <c r="E26" s="33"/>
      <c r="F26" s="33"/>
      <c r="G26" s="33"/>
      <c r="H26" s="33"/>
      <c r="I26" s="33"/>
      <c r="J26" s="33"/>
      <c r="K26" s="33"/>
      <c r="L26" s="5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5" t="s">
        <v>33</v>
      </c>
      <c r="E30" s="33"/>
      <c r="F30" s="33"/>
      <c r="G30" s="33"/>
      <c r="H30" s="33"/>
      <c r="I30" s="33"/>
      <c r="J30" s="146">
        <f>ROUND(J116, 2)</f>
        <v>0</v>
      </c>
      <c r="K30" s="33"/>
      <c r="L30" s="5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7" t="s">
        <v>35</v>
      </c>
      <c r="G32" s="33"/>
      <c r="H32" s="33"/>
      <c r="I32" s="147" t="s">
        <v>34</v>
      </c>
      <c r="J32" s="147" t="s">
        <v>36</v>
      </c>
      <c r="K32" s="33"/>
      <c r="L32" s="5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8" t="s">
        <v>37</v>
      </c>
      <c r="E33" s="135" t="s">
        <v>38</v>
      </c>
      <c r="F33" s="149">
        <f>ROUND((SUM(BE116:BE122)),  2)</f>
        <v>0</v>
      </c>
      <c r="G33" s="33"/>
      <c r="H33" s="33"/>
      <c r="I33" s="150">
        <v>0.20999999999999999</v>
      </c>
      <c r="J33" s="149">
        <f>ROUND(((SUM(BE116:BE122))*I33),  2)</f>
        <v>0</v>
      </c>
      <c r="K33" s="33"/>
      <c r="L33" s="5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5" t="s">
        <v>39</v>
      </c>
      <c r="F34" s="149">
        <f>ROUND((SUM(BF116:BF122)),  2)</f>
        <v>0</v>
      </c>
      <c r="G34" s="33"/>
      <c r="H34" s="33"/>
      <c r="I34" s="150">
        <v>0.12</v>
      </c>
      <c r="J34" s="149">
        <f>ROUND(((SUM(BF116:BF122))*I34),  2)</f>
        <v>0</v>
      </c>
      <c r="K34" s="33"/>
      <c r="L34" s="5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40</v>
      </c>
      <c r="F35" s="149">
        <f>ROUND((SUM(BG116:BG122)),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41</v>
      </c>
      <c r="F36" s="149">
        <f>ROUND((SUM(BH116:BH122)),  2)</f>
        <v>0</v>
      </c>
      <c r="G36" s="33"/>
      <c r="H36" s="33"/>
      <c r="I36" s="150">
        <v>0.12</v>
      </c>
      <c r="J36" s="149">
        <f>0</f>
        <v>0</v>
      </c>
      <c r="K36" s="33"/>
      <c r="L36" s="5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42</v>
      </c>
      <c r="F37" s="149">
        <f>ROUND((SUM(BI116:BI122)),  2)</f>
        <v>0</v>
      </c>
      <c r="G37" s="33"/>
      <c r="H37" s="33"/>
      <c r="I37" s="150">
        <v>0</v>
      </c>
      <c r="J37" s="149">
        <f>0</f>
        <v>0</v>
      </c>
      <c r="K37" s="33"/>
      <c r="L37" s="5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1"/>
      <c r="D39" s="152" t="s">
        <v>43</v>
      </c>
      <c r="E39" s="153"/>
      <c r="F39" s="153"/>
      <c r="G39" s="154" t="s">
        <v>44</v>
      </c>
      <c r="H39" s="155" t="s">
        <v>45</v>
      </c>
      <c r="I39" s="153"/>
      <c r="J39" s="156">
        <f>SUM(J30:J37)</f>
        <v>0</v>
      </c>
      <c r="K39" s="157"/>
      <c r="L39" s="5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5"/>
      <c r="L41" s="15"/>
    </row>
    <row r="42" s="1" customFormat="1" ht="14.4" customHeight="1">
      <c r="B42" s="15"/>
      <c r="L42" s="15"/>
    </row>
    <row r="43" s="1" customFormat="1" ht="14.4" customHeight="1">
      <c r="B43" s="15"/>
      <c r="L43" s="15"/>
    </row>
    <row r="44" s="1" customFormat="1" ht="14.4" customHeight="1">
      <c r="B44" s="15"/>
      <c r="L44" s="15"/>
    </row>
    <row r="45" s="1" customFormat="1" ht="14.4" customHeight="1">
      <c r="B45" s="15"/>
      <c r="L45" s="15"/>
    </row>
    <row r="46" s="1" customFormat="1" ht="14.4" customHeight="1">
      <c r="B46" s="15"/>
      <c r="L46" s="15"/>
    </row>
    <row r="47" s="1" customFormat="1" ht="14.4" customHeight="1">
      <c r="B47" s="15"/>
      <c r="L47" s="15"/>
    </row>
    <row r="48" s="1" customFormat="1" ht="14.4" customHeight="1">
      <c r="B48" s="15"/>
      <c r="L48" s="15"/>
    </row>
    <row r="49" s="1" customFormat="1" ht="14.4" customHeight="1">
      <c r="B49" s="15"/>
      <c r="L49" s="15"/>
    </row>
    <row r="50" s="2" customFormat="1" ht="14.4" customHeight="1">
      <c r="B50" s="58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58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2" customFormat="1">
      <c r="A61" s="33"/>
      <c r="B61" s="39"/>
      <c r="C61" s="33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5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5"/>
      <c r="L62" s="15"/>
    </row>
    <row r="63">
      <c r="B63" s="15"/>
      <c r="L63" s="15"/>
    </row>
    <row r="64">
      <c r="B64" s="15"/>
      <c r="L64" s="15"/>
    </row>
    <row r="65" s="2" customFormat="1">
      <c r="A65" s="33"/>
      <c r="B65" s="39"/>
      <c r="C65" s="33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5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2" customFormat="1">
      <c r="A76" s="33"/>
      <c r="B76" s="39"/>
      <c r="C76" s="33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5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18" t="s">
        <v>126</v>
      </c>
      <c r="D82" s="35"/>
      <c r="E82" s="35"/>
      <c r="F82" s="35"/>
      <c r="G82" s="35"/>
      <c r="H82" s="35"/>
      <c r="I82" s="35"/>
      <c r="J82" s="35"/>
      <c r="K82" s="35"/>
      <c r="L82" s="5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7" t="s">
        <v>16</v>
      </c>
      <c r="D84" s="35"/>
      <c r="E84" s="35"/>
      <c r="F84" s="35"/>
      <c r="G84" s="35"/>
      <c r="H84" s="35"/>
      <c r="I84" s="35"/>
      <c r="J84" s="35"/>
      <c r="K84" s="35"/>
      <c r="L84" s="5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9" t="str">
        <f>E7</f>
        <v>Servis a údržba UTZ u OŘ Plzeň 2026-2029</v>
      </c>
      <c r="F85" s="27"/>
      <c r="G85" s="27"/>
      <c r="H85" s="27"/>
      <c r="I85" s="35"/>
      <c r="J85" s="35"/>
      <c r="K85" s="35"/>
      <c r="L85" s="5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7" t="s">
        <v>124</v>
      </c>
      <c r="D86" s="35"/>
      <c r="E86" s="35"/>
      <c r="F86" s="35"/>
      <c r="G86" s="35"/>
      <c r="H86" s="35"/>
      <c r="I86" s="35"/>
      <c r="J86" s="35"/>
      <c r="K86" s="35"/>
      <c r="L86" s="5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30" customHeight="1">
      <c r="A87" s="33"/>
      <c r="B87" s="34"/>
      <c r="C87" s="35"/>
      <c r="D87" s="35"/>
      <c r="E87" s="71" t="str">
        <f>E9</f>
        <v>SO 08 - Výrobce Výtahy VELKÉ MEZIŘÍČÍ - servisní prohlídky</v>
      </c>
      <c r="F87" s="35"/>
      <c r="G87" s="35"/>
      <c r="H87" s="35"/>
      <c r="I87" s="35"/>
      <c r="J87" s="35"/>
      <c r="K87" s="35"/>
      <c r="L87" s="5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7" t="s">
        <v>20</v>
      </c>
      <c r="D89" s="35"/>
      <c r="E89" s="35"/>
      <c r="F89" s="22" t="str">
        <f>F12</f>
        <v xml:space="preserve"> </v>
      </c>
      <c r="G89" s="35"/>
      <c r="H89" s="35"/>
      <c r="I89" s="27" t="s">
        <v>22</v>
      </c>
      <c r="J89" s="74" t="str">
        <f>IF(J12="","",J12)</f>
        <v>17. 12. 2025</v>
      </c>
      <c r="K89" s="35"/>
      <c r="L89" s="5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7" t="s">
        <v>24</v>
      </c>
      <c r="D91" s="35"/>
      <c r="E91" s="35"/>
      <c r="F91" s="22" t="str">
        <f>E15</f>
        <v xml:space="preserve"> </v>
      </c>
      <c r="G91" s="35"/>
      <c r="H91" s="35"/>
      <c r="I91" s="27" t="s">
        <v>29</v>
      </c>
      <c r="J91" s="31" t="str">
        <f>E21</f>
        <v xml:space="preserve"> </v>
      </c>
      <c r="K91" s="35"/>
      <c r="L91" s="5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7" t="s">
        <v>27</v>
      </c>
      <c r="D92" s="35"/>
      <c r="E92" s="35"/>
      <c r="F92" s="22" t="str">
        <f>IF(E18="","",E18)</f>
        <v>Vyplň údaj</v>
      </c>
      <c r="G92" s="35"/>
      <c r="H92" s="35"/>
      <c r="I92" s="27" t="s">
        <v>31</v>
      </c>
      <c r="J92" s="31" t="str">
        <f>E24</f>
        <v xml:space="preserve"> </v>
      </c>
      <c r="K92" s="35"/>
      <c r="L92" s="5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0" t="s">
        <v>127</v>
      </c>
      <c r="D94" s="171"/>
      <c r="E94" s="171"/>
      <c r="F94" s="171"/>
      <c r="G94" s="171"/>
      <c r="H94" s="171"/>
      <c r="I94" s="171"/>
      <c r="J94" s="172" t="s">
        <v>128</v>
      </c>
      <c r="K94" s="171"/>
      <c r="L94" s="5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3" t="s">
        <v>129</v>
      </c>
      <c r="D96" s="35"/>
      <c r="E96" s="35"/>
      <c r="F96" s="35"/>
      <c r="G96" s="35"/>
      <c r="H96" s="35"/>
      <c r="I96" s="35"/>
      <c r="J96" s="105">
        <f>J116</f>
        <v>0</v>
      </c>
      <c r="K96" s="35"/>
      <c r="L96" s="5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2" t="s">
        <v>130</v>
      </c>
    </row>
    <row r="97" s="2" customFormat="1" ht="21.84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8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2" customFormat="1" ht="6.96" customHeight="1">
      <c r="A98" s="33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58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102" s="2" customFormat="1" ht="6.96" customHeight="1">
      <c r="A102" s="33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58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4.96" customHeight="1">
      <c r="A103" s="33"/>
      <c r="B103" s="34"/>
      <c r="C103" s="18" t="s">
        <v>131</v>
      </c>
      <c r="D103" s="35"/>
      <c r="E103" s="35"/>
      <c r="F103" s="35"/>
      <c r="G103" s="35"/>
      <c r="H103" s="35"/>
      <c r="I103" s="35"/>
      <c r="J103" s="35"/>
      <c r="K103" s="35"/>
      <c r="L103" s="58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8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12" customHeight="1">
      <c r="A105" s="33"/>
      <c r="B105" s="34"/>
      <c r="C105" s="27" t="s">
        <v>16</v>
      </c>
      <c r="D105" s="35"/>
      <c r="E105" s="35"/>
      <c r="F105" s="35"/>
      <c r="G105" s="35"/>
      <c r="H105" s="35"/>
      <c r="I105" s="35"/>
      <c r="J105" s="35"/>
      <c r="K105" s="35"/>
      <c r="L105" s="58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6.5" customHeight="1">
      <c r="A106" s="33"/>
      <c r="B106" s="34"/>
      <c r="C106" s="35"/>
      <c r="D106" s="35"/>
      <c r="E106" s="169" t="str">
        <f>E7</f>
        <v>Servis a údržba UTZ u OŘ Plzeň 2026-2029</v>
      </c>
      <c r="F106" s="27"/>
      <c r="G106" s="27"/>
      <c r="H106" s="27"/>
      <c r="I106" s="35"/>
      <c r="J106" s="35"/>
      <c r="K106" s="35"/>
      <c r="L106" s="58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2" customHeight="1">
      <c r="A107" s="33"/>
      <c r="B107" s="34"/>
      <c r="C107" s="27" t="s">
        <v>124</v>
      </c>
      <c r="D107" s="35"/>
      <c r="E107" s="35"/>
      <c r="F107" s="35"/>
      <c r="G107" s="35"/>
      <c r="H107" s="35"/>
      <c r="I107" s="35"/>
      <c r="J107" s="35"/>
      <c r="K107" s="35"/>
      <c r="L107" s="58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30" customHeight="1">
      <c r="A108" s="33"/>
      <c r="B108" s="34"/>
      <c r="C108" s="35"/>
      <c r="D108" s="35"/>
      <c r="E108" s="71" t="str">
        <f>E9</f>
        <v>SO 08 - Výrobce Výtahy VELKÉ MEZIŘÍČÍ - servisní prohlídky</v>
      </c>
      <c r="F108" s="35"/>
      <c r="G108" s="35"/>
      <c r="H108" s="35"/>
      <c r="I108" s="35"/>
      <c r="J108" s="35"/>
      <c r="K108" s="35"/>
      <c r="L108" s="58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6.96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8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2" customHeight="1">
      <c r="A110" s="33"/>
      <c r="B110" s="34"/>
      <c r="C110" s="27" t="s">
        <v>20</v>
      </c>
      <c r="D110" s="35"/>
      <c r="E110" s="35"/>
      <c r="F110" s="22" t="str">
        <f>F12</f>
        <v xml:space="preserve"> </v>
      </c>
      <c r="G110" s="35"/>
      <c r="H110" s="35"/>
      <c r="I110" s="27" t="s">
        <v>22</v>
      </c>
      <c r="J110" s="74" t="str">
        <f>IF(J12="","",J12)</f>
        <v>17. 12. 2025</v>
      </c>
      <c r="K110" s="35"/>
      <c r="L110" s="58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6.96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8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5.15" customHeight="1">
      <c r="A112" s="33"/>
      <c r="B112" s="34"/>
      <c r="C112" s="27" t="s">
        <v>24</v>
      </c>
      <c r="D112" s="35"/>
      <c r="E112" s="35"/>
      <c r="F112" s="22" t="str">
        <f>E15</f>
        <v xml:space="preserve"> </v>
      </c>
      <c r="G112" s="35"/>
      <c r="H112" s="35"/>
      <c r="I112" s="27" t="s">
        <v>29</v>
      </c>
      <c r="J112" s="31" t="str">
        <f>E21</f>
        <v xml:space="preserve"> </v>
      </c>
      <c r="K112" s="35"/>
      <c r="L112" s="58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7" t="s">
        <v>27</v>
      </c>
      <c r="D113" s="35"/>
      <c r="E113" s="35"/>
      <c r="F113" s="22" t="str">
        <f>IF(E18="","",E18)</f>
        <v>Vyplň údaj</v>
      </c>
      <c r="G113" s="35"/>
      <c r="H113" s="35"/>
      <c r="I113" s="27" t="s">
        <v>31</v>
      </c>
      <c r="J113" s="31" t="str">
        <f>E24</f>
        <v xml:space="preserve"> </v>
      </c>
      <c r="K113" s="35"/>
      <c r="L113" s="58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0.32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8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9" customFormat="1" ht="29.28" customHeight="1">
      <c r="A115" s="174"/>
      <c r="B115" s="175"/>
      <c r="C115" s="176" t="s">
        <v>132</v>
      </c>
      <c r="D115" s="177" t="s">
        <v>58</v>
      </c>
      <c r="E115" s="177" t="s">
        <v>54</v>
      </c>
      <c r="F115" s="177" t="s">
        <v>55</v>
      </c>
      <c r="G115" s="177" t="s">
        <v>133</v>
      </c>
      <c r="H115" s="177" t="s">
        <v>134</v>
      </c>
      <c r="I115" s="177" t="s">
        <v>135</v>
      </c>
      <c r="J115" s="178" t="s">
        <v>128</v>
      </c>
      <c r="K115" s="179" t="s">
        <v>136</v>
      </c>
      <c r="L115" s="180"/>
      <c r="M115" s="95" t="s">
        <v>1</v>
      </c>
      <c r="N115" s="96" t="s">
        <v>37</v>
      </c>
      <c r="O115" s="96" t="s">
        <v>137</v>
      </c>
      <c r="P115" s="96" t="s">
        <v>138</v>
      </c>
      <c r="Q115" s="96" t="s">
        <v>139</v>
      </c>
      <c r="R115" s="96" t="s">
        <v>140</v>
      </c>
      <c r="S115" s="96" t="s">
        <v>141</v>
      </c>
      <c r="T115" s="97" t="s">
        <v>142</v>
      </c>
      <c r="U115" s="174"/>
      <c r="V115" s="174"/>
      <c r="W115" s="174"/>
      <c r="X115" s="174"/>
      <c r="Y115" s="174"/>
      <c r="Z115" s="174"/>
      <c r="AA115" s="174"/>
      <c r="AB115" s="174"/>
      <c r="AC115" s="174"/>
      <c r="AD115" s="174"/>
      <c r="AE115" s="174"/>
    </row>
    <row r="116" s="2" customFormat="1" ht="22.8" customHeight="1">
      <c r="A116" s="33"/>
      <c r="B116" s="34"/>
      <c r="C116" s="102" t="s">
        <v>143</v>
      </c>
      <c r="D116" s="35"/>
      <c r="E116" s="35"/>
      <c r="F116" s="35"/>
      <c r="G116" s="35"/>
      <c r="H116" s="35"/>
      <c r="I116" s="35"/>
      <c r="J116" s="181">
        <f>BK116</f>
        <v>0</v>
      </c>
      <c r="K116" s="35"/>
      <c r="L116" s="39"/>
      <c r="M116" s="98"/>
      <c r="N116" s="182"/>
      <c r="O116" s="99"/>
      <c r="P116" s="183">
        <f>SUM(P117:P122)</f>
        <v>0</v>
      </c>
      <c r="Q116" s="99"/>
      <c r="R116" s="183">
        <f>SUM(R117:R122)</f>
        <v>0</v>
      </c>
      <c r="S116" s="99"/>
      <c r="T116" s="184">
        <f>SUM(T117:T122)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2" t="s">
        <v>72</v>
      </c>
      <c r="AU116" s="12" t="s">
        <v>130</v>
      </c>
      <c r="BK116" s="185">
        <f>SUM(BK117:BK122)</f>
        <v>0</v>
      </c>
    </row>
    <row r="117" s="2" customFormat="1" ht="24.15" customHeight="1">
      <c r="A117" s="33"/>
      <c r="B117" s="34"/>
      <c r="C117" s="186" t="s">
        <v>81</v>
      </c>
      <c r="D117" s="186" t="s">
        <v>144</v>
      </c>
      <c r="E117" s="187" t="s">
        <v>218</v>
      </c>
      <c r="F117" s="188" t="s">
        <v>219</v>
      </c>
      <c r="G117" s="189" t="s">
        <v>146</v>
      </c>
      <c r="H117" s="190">
        <v>144</v>
      </c>
      <c r="I117" s="191"/>
      <c r="J117" s="192">
        <f>ROUND(I117*H117,2)</f>
        <v>0</v>
      </c>
      <c r="K117" s="193"/>
      <c r="L117" s="39"/>
      <c r="M117" s="194" t="s">
        <v>1</v>
      </c>
      <c r="N117" s="195" t="s">
        <v>38</v>
      </c>
      <c r="O117" s="86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8" t="s">
        <v>147</v>
      </c>
      <c r="AT117" s="198" t="s">
        <v>144</v>
      </c>
      <c r="AU117" s="198" t="s">
        <v>73</v>
      </c>
      <c r="AY117" s="12" t="s">
        <v>148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2" t="s">
        <v>81</v>
      </c>
      <c r="BK117" s="199">
        <f>ROUND(I117*H117,2)</f>
        <v>0</v>
      </c>
      <c r="BL117" s="12" t="s">
        <v>147</v>
      </c>
      <c r="BM117" s="198" t="s">
        <v>220</v>
      </c>
    </row>
    <row r="118" s="2" customFormat="1">
      <c r="A118" s="33"/>
      <c r="B118" s="34"/>
      <c r="C118" s="35"/>
      <c r="D118" s="200" t="s">
        <v>150</v>
      </c>
      <c r="E118" s="35"/>
      <c r="F118" s="201" t="s">
        <v>221</v>
      </c>
      <c r="G118" s="35"/>
      <c r="H118" s="35"/>
      <c r="I118" s="202"/>
      <c r="J118" s="35"/>
      <c r="K118" s="35"/>
      <c r="L118" s="39"/>
      <c r="M118" s="203"/>
      <c r="N118" s="204"/>
      <c r="O118" s="86"/>
      <c r="P118" s="86"/>
      <c r="Q118" s="86"/>
      <c r="R118" s="86"/>
      <c r="S118" s="86"/>
      <c r="T118" s="87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2" t="s">
        <v>150</v>
      </c>
      <c r="AU118" s="12" t="s">
        <v>73</v>
      </c>
    </row>
    <row r="119" s="2" customFormat="1">
      <c r="A119" s="33"/>
      <c r="B119" s="34"/>
      <c r="C119" s="35"/>
      <c r="D119" s="200" t="s">
        <v>152</v>
      </c>
      <c r="E119" s="35"/>
      <c r="F119" s="205" t="s">
        <v>153</v>
      </c>
      <c r="G119" s="35"/>
      <c r="H119" s="35"/>
      <c r="I119" s="202"/>
      <c r="J119" s="35"/>
      <c r="K119" s="35"/>
      <c r="L119" s="39"/>
      <c r="M119" s="203"/>
      <c r="N119" s="204"/>
      <c r="O119" s="86"/>
      <c r="P119" s="86"/>
      <c r="Q119" s="86"/>
      <c r="R119" s="86"/>
      <c r="S119" s="86"/>
      <c r="T119" s="87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2" t="s">
        <v>152</v>
      </c>
      <c r="AU119" s="12" t="s">
        <v>73</v>
      </c>
    </row>
    <row r="120" s="10" customFormat="1">
      <c r="A120" s="10"/>
      <c r="B120" s="206"/>
      <c r="C120" s="207"/>
      <c r="D120" s="200" t="s">
        <v>154</v>
      </c>
      <c r="E120" s="208" t="s">
        <v>1</v>
      </c>
      <c r="F120" s="209" t="s">
        <v>177</v>
      </c>
      <c r="G120" s="207"/>
      <c r="H120" s="210">
        <v>36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6" t="s">
        <v>154</v>
      </c>
      <c r="AU120" s="216" t="s">
        <v>73</v>
      </c>
      <c r="AV120" s="10" t="s">
        <v>83</v>
      </c>
      <c r="AW120" s="10" t="s">
        <v>30</v>
      </c>
      <c r="AX120" s="10" t="s">
        <v>73</v>
      </c>
      <c r="AY120" s="216" t="s">
        <v>148</v>
      </c>
    </row>
    <row r="121" s="10" customFormat="1">
      <c r="A121" s="10"/>
      <c r="B121" s="206"/>
      <c r="C121" s="207"/>
      <c r="D121" s="200" t="s">
        <v>154</v>
      </c>
      <c r="E121" s="208" t="s">
        <v>1</v>
      </c>
      <c r="F121" s="209" t="s">
        <v>222</v>
      </c>
      <c r="G121" s="207"/>
      <c r="H121" s="210">
        <v>4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6" t="s">
        <v>154</v>
      </c>
      <c r="AU121" s="216" t="s">
        <v>73</v>
      </c>
      <c r="AV121" s="10" t="s">
        <v>83</v>
      </c>
      <c r="AW121" s="10" t="s">
        <v>30</v>
      </c>
      <c r="AX121" s="10" t="s">
        <v>73</v>
      </c>
      <c r="AY121" s="216" t="s">
        <v>148</v>
      </c>
    </row>
    <row r="122" s="10" customFormat="1">
      <c r="A122" s="10"/>
      <c r="B122" s="206"/>
      <c r="C122" s="207"/>
      <c r="D122" s="200" t="s">
        <v>154</v>
      </c>
      <c r="E122" s="208" t="s">
        <v>1</v>
      </c>
      <c r="F122" s="209" t="s">
        <v>171</v>
      </c>
      <c r="G122" s="207"/>
      <c r="H122" s="210">
        <v>144</v>
      </c>
      <c r="I122" s="211"/>
      <c r="J122" s="207"/>
      <c r="K122" s="207"/>
      <c r="L122" s="212"/>
      <c r="M122" s="217"/>
      <c r="N122" s="218"/>
      <c r="O122" s="218"/>
      <c r="P122" s="218"/>
      <c r="Q122" s="218"/>
      <c r="R122" s="218"/>
      <c r="S122" s="218"/>
      <c r="T122" s="219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6" t="s">
        <v>154</v>
      </c>
      <c r="AU122" s="216" t="s">
        <v>73</v>
      </c>
      <c r="AV122" s="10" t="s">
        <v>83</v>
      </c>
      <c r="AW122" s="10" t="s">
        <v>30</v>
      </c>
      <c r="AX122" s="10" t="s">
        <v>81</v>
      </c>
      <c r="AY122" s="216" t="s">
        <v>148</v>
      </c>
    </row>
    <row r="123" s="2" customFormat="1" ht="6.96" customHeight="1">
      <c r="A123" s="33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39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sheetProtection sheet="1" autoFilter="0" formatColumns="0" formatRows="0" objects="1" scenarios="1" spinCount="100000" saltValue="PIfx466jQsJndPEL+KZOMpfs0TUQtyiW4+vcQimEizYswhiIOM/dOIrcPcyoi4A5v1xrSkOrm19ZFp+H1g2s3A==" hashValue="dcXo1y6VjTOQcUBl1OUbxN66R2McB/4LSvMThZQag3XSVtAgTJXWAs1qIy0u2/0ojAcr/0yehUkgIXx17jQL8Q==" algorithmName="SHA-512" password="CC35"/>
  <autoFilter ref="C115:K12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Šárka, Ing.</dc:creator>
  <cp:lastModifiedBy>Nováková Šárka, Ing.</cp:lastModifiedBy>
  <dcterms:created xsi:type="dcterms:W3CDTF">2025-12-18T08:09:29Z</dcterms:created>
  <dcterms:modified xsi:type="dcterms:W3CDTF">2025-12-18T08:09:38Z</dcterms:modified>
</cp:coreProperties>
</file>